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ka.ocvirk\Desktop\Izvršenje plana 30.06.2026\"/>
    </mc:Choice>
  </mc:AlternateContent>
  <bookViews>
    <workbookView xWindow="0" yWindow="0" windowWidth="28800" windowHeight="11715" activeTab="3"/>
  </bookViews>
  <sheets>
    <sheet name="SAŽETAK" sheetId="1" r:id="rId1"/>
    <sheet name="OPĆI DIO - PRIHODI" sheetId="2" r:id="rId2"/>
    <sheet name="OPĆI DIO - RASHODI" sheetId="3" r:id="rId3"/>
    <sheet name="Prihodi i rashodi po izvorima f" sheetId="5" r:id="rId4"/>
    <sheet name="POSEBNI DIO" sheetId="4" r:id="rId5"/>
  </sheets>
  <definedNames>
    <definedName name="_xlnm.Print_Area" localSheetId="1">'OPĆI DIO - PRIHODI'!$A$1:$H$70</definedName>
    <definedName name="_xlnm.Print_Area" localSheetId="2">'OPĆI DIO - RASHODI'!$A$1:$H$98</definedName>
    <definedName name="_xlnm.Print_Area" localSheetId="4">'POSEBNI DIO'!$A$1:$J$390</definedName>
    <definedName name="_xlnm.Print_Area" localSheetId="0">SAŽETAK!$A$1:$G$58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9" i="5" l="1"/>
  <c r="E94" i="3"/>
  <c r="F94" i="3"/>
  <c r="G76" i="3"/>
  <c r="G71" i="3"/>
  <c r="G64" i="3"/>
  <c r="G55" i="3"/>
  <c r="G23" i="3"/>
  <c r="G13" i="3"/>
  <c r="G12" i="3"/>
  <c r="F12" i="3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12" i="2"/>
  <c r="F12" i="2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29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14" i="5"/>
  <c r="P14" i="5"/>
  <c r="K22" i="5"/>
  <c r="P19" i="5"/>
  <c r="P29" i="5"/>
  <c r="I172" i="4"/>
  <c r="I101" i="4"/>
  <c r="I13" i="4"/>
  <c r="I14" i="4"/>
  <c r="I15" i="4"/>
  <c r="I16" i="4"/>
  <c r="I42" i="4"/>
  <c r="I45" i="4"/>
  <c r="I46" i="4"/>
  <c r="I53" i="4"/>
  <c r="I54" i="4"/>
  <c r="I55" i="4"/>
  <c r="I61" i="4"/>
  <c r="I63" i="4"/>
  <c r="I64" i="4"/>
  <c r="I65" i="4"/>
  <c r="I66" i="4"/>
  <c r="I75" i="4"/>
  <c r="I83" i="4"/>
  <c r="I84" i="4"/>
  <c r="I89" i="4"/>
  <c r="I90" i="4"/>
  <c r="I91" i="4"/>
  <c r="I92" i="4"/>
  <c r="I104" i="4"/>
  <c r="I105" i="4"/>
  <c r="I106" i="4"/>
  <c r="I107" i="4"/>
  <c r="I112" i="4"/>
  <c r="I129" i="4"/>
  <c r="I130" i="4"/>
  <c r="I131" i="4"/>
  <c r="I138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7" i="4"/>
  <c r="I169" i="4"/>
  <c r="I170" i="4"/>
  <c r="I173" i="4"/>
  <c r="I174" i="4"/>
  <c r="I175" i="4"/>
  <c r="I176" i="4"/>
  <c r="I177" i="4"/>
  <c r="I178" i="4"/>
  <c r="I179" i="4"/>
  <c r="I182" i="4"/>
  <c r="I183" i="4"/>
  <c r="I184" i="4"/>
  <c r="I185" i="4"/>
  <c r="I186" i="4"/>
  <c r="I187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12" i="4"/>
  <c r="H12" i="4"/>
  <c r="G54" i="4"/>
  <c r="G53" i="4"/>
  <c r="G367" i="4"/>
  <c r="G119" i="4"/>
  <c r="H122" i="4"/>
  <c r="G380" i="4"/>
  <c r="G379" i="4" s="1"/>
  <c r="F380" i="4"/>
  <c r="F379" i="4" s="1"/>
  <c r="F367" i="4"/>
  <c r="F375" i="4"/>
  <c r="F371" i="4"/>
  <c r="H384" i="4"/>
  <c r="H376" i="4"/>
  <c r="H374" i="4"/>
  <c r="H370" i="4"/>
  <c r="F175" i="4"/>
  <c r="F170" i="4"/>
  <c r="F163" i="4"/>
  <c r="G116" i="4"/>
  <c r="H118" i="4"/>
  <c r="H98" i="4"/>
  <c r="G95" i="4"/>
  <c r="H97" i="4"/>
  <c r="F53" i="4"/>
  <c r="G38" i="4"/>
  <c r="G26" i="4"/>
  <c r="G21" i="4"/>
  <c r="F366" i="4" l="1"/>
  <c r="F365" i="4" s="1"/>
  <c r="F364" i="4" s="1"/>
  <c r="F45" i="1" l="1"/>
  <c r="F47" i="1"/>
  <c r="F48" i="1"/>
  <c r="F50" i="1"/>
  <c r="F44" i="1"/>
  <c r="F33" i="1"/>
  <c r="F34" i="1"/>
  <c r="F39" i="1"/>
  <c r="C20" i="1"/>
  <c r="F16" i="1"/>
  <c r="F17" i="1"/>
  <c r="F18" i="1"/>
  <c r="F19" i="1"/>
  <c r="E14" i="1"/>
  <c r="F14" i="1"/>
  <c r="F65" i="3"/>
  <c r="F15" i="3"/>
  <c r="F16" i="3"/>
  <c r="F17" i="3"/>
  <c r="F18" i="3"/>
  <c r="F19" i="3"/>
  <c r="F20" i="3"/>
  <c r="F21" i="3"/>
  <c r="F22" i="3"/>
  <c r="F25" i="3"/>
  <c r="F26" i="3"/>
  <c r="F27" i="3"/>
  <c r="F28" i="3"/>
  <c r="F30" i="3"/>
  <c r="F31" i="3"/>
  <c r="F32" i="3"/>
  <c r="F33" i="3"/>
  <c r="F34" i="3"/>
  <c r="F35" i="3"/>
  <c r="F37" i="3"/>
  <c r="F38" i="3"/>
  <c r="F39" i="3"/>
  <c r="F40" i="3"/>
  <c r="F41" i="3"/>
  <c r="F42" i="3"/>
  <c r="F43" i="3"/>
  <c r="F44" i="3"/>
  <c r="F45" i="3"/>
  <c r="F46" i="3"/>
  <c r="F47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6" i="3"/>
  <c r="F67" i="3"/>
  <c r="F68" i="3"/>
  <c r="F69" i="3"/>
  <c r="F70" i="3"/>
  <c r="F14" i="3"/>
  <c r="D20" i="1" l="1"/>
  <c r="F20" i="1" s="1"/>
  <c r="B20" i="1"/>
  <c r="H344" i="4"/>
  <c r="H346" i="4"/>
  <c r="H347" i="4"/>
  <c r="H348" i="4"/>
  <c r="H349" i="4"/>
  <c r="H327" i="4"/>
  <c r="F48" i="3"/>
  <c r="F22" i="2" l="1"/>
  <c r="F23" i="2"/>
  <c r="E16" i="2"/>
  <c r="E13" i="2" l="1"/>
  <c r="F36" i="3"/>
  <c r="F29" i="3"/>
  <c r="F24" i="3"/>
  <c r="F71" i="3" l="1"/>
  <c r="F13" i="3"/>
  <c r="H368" i="4"/>
  <c r="H369" i="4"/>
  <c r="H372" i="4"/>
  <c r="H373" i="4"/>
  <c r="H377" i="4"/>
  <c r="H378" i="4"/>
  <c r="H382" i="4"/>
  <c r="H383" i="4"/>
  <c r="H354" i="4"/>
  <c r="G353" i="4"/>
  <c r="H140" i="4"/>
  <c r="H128" i="4"/>
  <c r="H125" i="4"/>
  <c r="H82" i="4"/>
  <c r="H80" i="4"/>
  <c r="H63" i="4"/>
  <c r="H48" i="4"/>
  <c r="H50" i="4"/>
  <c r="H51" i="4"/>
  <c r="H52" i="4"/>
  <c r="H18" i="4"/>
  <c r="F322" i="4"/>
  <c r="F45" i="4"/>
  <c r="F58" i="4"/>
  <c r="F56" i="4"/>
  <c r="F91" i="4"/>
  <c r="F90" i="4" s="1"/>
  <c r="F89" i="4" s="1"/>
  <c r="F154" i="4"/>
  <c r="F149" i="4"/>
  <c r="F144" i="4"/>
  <c r="F353" i="4"/>
  <c r="F352" i="4" s="1"/>
  <c r="F351" i="4" s="1"/>
  <c r="F350" i="4" s="1"/>
  <c r="F343" i="4"/>
  <c r="F342" i="4" s="1"/>
  <c r="F341" i="4" s="1"/>
  <c r="F340" i="4" s="1"/>
  <c r="F237" i="4"/>
  <c r="F234" i="4" s="1"/>
  <c r="F233" i="4" s="1"/>
  <c r="F232" i="4" s="1"/>
  <c r="F215" i="4"/>
  <c r="F209" i="4"/>
  <c r="F211" i="4"/>
  <c r="F183" i="4"/>
  <c r="F182" i="4" s="1"/>
  <c r="F311" i="4"/>
  <c r="F310" i="4" s="1"/>
  <c r="F309" i="4" s="1"/>
  <c r="F296" i="4" s="1"/>
  <c r="F260" i="4"/>
  <c r="F86" i="4"/>
  <c r="F206" i="4" l="1"/>
  <c r="F162" i="4"/>
  <c r="F161" i="4" s="1"/>
  <c r="F160" i="4" s="1"/>
  <c r="G94" i="3"/>
  <c r="F23" i="3"/>
  <c r="F143" i="4"/>
  <c r="F142" i="4" s="1"/>
  <c r="F141" i="4" s="1"/>
  <c r="F200" i="4"/>
  <c r="F199" i="4" s="1"/>
  <c r="F339" i="4"/>
  <c r="F65" i="4"/>
  <c r="F64" i="4" s="1"/>
  <c r="F363" i="4" l="1"/>
  <c r="F104" i="4"/>
  <c r="F13" i="4"/>
  <c r="F12" i="4" l="1"/>
  <c r="E380" i="4" l="1"/>
  <c r="E343" i="4"/>
  <c r="E342" i="4" s="1"/>
  <c r="E341" i="4" s="1"/>
  <c r="E340" i="4" s="1"/>
  <c r="E322" i="4"/>
  <c r="E237" i="4"/>
  <c r="E211" i="4"/>
  <c r="E75" i="4"/>
  <c r="E66" i="4"/>
  <c r="G375" i="4"/>
  <c r="G371" i="4"/>
  <c r="H357" i="4"/>
  <c r="H356" i="4"/>
  <c r="H355" i="4"/>
  <c r="G352" i="4"/>
  <c r="G343" i="4"/>
  <c r="G342" i="4" s="1"/>
  <c r="H326" i="4"/>
  <c r="H325" i="4"/>
  <c r="H324" i="4"/>
  <c r="H323" i="4"/>
  <c r="G322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H301" i="4"/>
  <c r="H300" i="4"/>
  <c r="H295" i="4"/>
  <c r="H294" i="4"/>
  <c r="H293" i="4"/>
  <c r="H292" i="4"/>
  <c r="H291" i="4"/>
  <c r="H285" i="4"/>
  <c r="H284" i="4"/>
  <c r="H283" i="4"/>
  <c r="H282" i="4"/>
  <c r="H281" i="4"/>
  <c r="H280" i="4"/>
  <c r="H279" i="4"/>
  <c r="H278" i="4"/>
  <c r="H271" i="4"/>
  <c r="H270" i="4"/>
  <c r="H269" i="4"/>
  <c r="H247" i="4"/>
  <c r="H243" i="4"/>
  <c r="H242" i="4"/>
  <c r="G237" i="4"/>
  <c r="H217" i="4"/>
  <c r="G215" i="4"/>
  <c r="H212" i="4"/>
  <c r="G211" i="4"/>
  <c r="G209" i="4"/>
  <c r="H208" i="4"/>
  <c r="G207" i="4"/>
  <c r="H187" i="4"/>
  <c r="H186" i="4"/>
  <c r="H185" i="4"/>
  <c r="G183" i="4"/>
  <c r="H179" i="4"/>
  <c r="H178" i="4"/>
  <c r="H177" i="4"/>
  <c r="H176" i="4"/>
  <c r="G175" i="4"/>
  <c r="H174" i="4"/>
  <c r="H173" i="4"/>
  <c r="H172" i="4"/>
  <c r="G170" i="4"/>
  <c r="H169" i="4"/>
  <c r="H167" i="4"/>
  <c r="H165" i="4"/>
  <c r="H164" i="4"/>
  <c r="G163" i="4"/>
  <c r="H159" i="4"/>
  <c r="H158" i="4"/>
  <c r="H157" i="4"/>
  <c r="H156" i="4"/>
  <c r="H155" i="4"/>
  <c r="G154" i="4"/>
  <c r="H153" i="4"/>
  <c r="H152" i="4"/>
  <c r="H151" i="4"/>
  <c r="H150" i="4"/>
  <c r="G149" i="4"/>
  <c r="H148" i="4"/>
  <c r="H147" i="4"/>
  <c r="H146" i="4"/>
  <c r="H145" i="4"/>
  <c r="G144" i="4"/>
  <c r="H137" i="4"/>
  <c r="H133" i="4"/>
  <c r="H127" i="4"/>
  <c r="H124" i="4"/>
  <c r="H121" i="4"/>
  <c r="G113" i="4"/>
  <c r="G107" i="4"/>
  <c r="H103" i="4"/>
  <c r="H102" i="4"/>
  <c r="H101" i="4"/>
  <c r="H100" i="4"/>
  <c r="H99" i="4"/>
  <c r="H96" i="4"/>
  <c r="H95" i="4"/>
  <c r="H94" i="4"/>
  <c r="H93" i="4"/>
  <c r="H84" i="4"/>
  <c r="H83" i="4"/>
  <c r="H77" i="4"/>
  <c r="H76" i="4"/>
  <c r="G75" i="4"/>
  <c r="H73" i="4"/>
  <c r="H72" i="4"/>
  <c r="H71" i="4"/>
  <c r="H70" i="4"/>
  <c r="H68" i="4"/>
  <c r="H67" i="4"/>
  <c r="G66" i="4"/>
  <c r="G65" i="4" s="1"/>
  <c r="G64" i="4" s="1"/>
  <c r="H65" i="4"/>
  <c r="H64" i="4"/>
  <c r="H62" i="4"/>
  <c r="G61" i="4"/>
  <c r="H60" i="4"/>
  <c r="H59" i="4"/>
  <c r="G58" i="4"/>
  <c r="H57" i="4"/>
  <c r="G56" i="4"/>
  <c r="H47" i="4"/>
  <c r="H46" i="4"/>
  <c r="H45" i="4"/>
  <c r="H44" i="4"/>
  <c r="H43" i="4"/>
  <c r="H42" i="4"/>
  <c r="H41" i="4"/>
  <c r="H40" i="4"/>
  <c r="H35" i="4"/>
  <c r="H34" i="4"/>
  <c r="H33" i="4"/>
  <c r="H31" i="4"/>
  <c r="H30" i="4"/>
  <c r="H29" i="4"/>
  <c r="H27" i="4"/>
  <c r="H25" i="4"/>
  <c r="H24" i="4"/>
  <c r="H23" i="4"/>
  <c r="H22" i="4"/>
  <c r="H20" i="4"/>
  <c r="H19" i="4"/>
  <c r="F86" i="3"/>
  <c r="F85" i="3"/>
  <c r="F84" i="3"/>
  <c r="F78" i="3"/>
  <c r="F77" i="3"/>
  <c r="F76" i="3"/>
  <c r="F57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0" i="2"/>
  <c r="F19" i="2"/>
  <c r="F18" i="2"/>
  <c r="F17" i="2"/>
  <c r="F16" i="2"/>
  <c r="F13" i="2"/>
  <c r="E50" i="1"/>
  <c r="E48" i="1"/>
  <c r="E47" i="1"/>
  <c r="E45" i="1"/>
  <c r="E44" i="1"/>
  <c r="E39" i="1"/>
  <c r="E34" i="1"/>
  <c r="E33" i="1"/>
  <c r="B28" i="1"/>
  <c r="E21" i="1"/>
  <c r="E19" i="1"/>
  <c r="E18" i="1"/>
  <c r="E16" i="1"/>
  <c r="H136" i="4" l="1"/>
  <c r="H139" i="4"/>
  <c r="G182" i="4"/>
  <c r="G16" i="4"/>
  <c r="G15" i="4" s="1"/>
  <c r="H367" i="4"/>
  <c r="H371" i="4"/>
  <c r="H375" i="4"/>
  <c r="E379" i="4"/>
  <c r="H380" i="4"/>
  <c r="G351" i="4"/>
  <c r="G350" i="4" s="1"/>
  <c r="H350" i="4" s="1"/>
  <c r="G91" i="4"/>
  <c r="G90" i="4" s="1"/>
  <c r="H26" i="4"/>
  <c r="H21" i="4"/>
  <c r="H207" i="4"/>
  <c r="G206" i="4"/>
  <c r="H17" i="4"/>
  <c r="H61" i="4"/>
  <c r="H66" i="4"/>
  <c r="E339" i="4"/>
  <c r="E13" i="4"/>
  <c r="H154" i="4"/>
  <c r="H342" i="4"/>
  <c r="H123" i="4"/>
  <c r="H56" i="4"/>
  <c r="H183" i="4"/>
  <c r="H38" i="4"/>
  <c r="H299" i="4"/>
  <c r="H170" i="4"/>
  <c r="H297" i="4"/>
  <c r="G296" i="4"/>
  <c r="H75" i="4"/>
  <c r="H58" i="4"/>
  <c r="G341" i="4"/>
  <c r="G143" i="4"/>
  <c r="G162" i="4"/>
  <c r="G366" i="4"/>
  <c r="G55" i="4"/>
  <c r="H149" i="4"/>
  <c r="H119" i="4"/>
  <c r="H298" i="4"/>
  <c r="H352" i="4"/>
  <c r="G112" i="4"/>
  <c r="H163" i="4"/>
  <c r="H175" i="4"/>
  <c r="G234" i="4"/>
  <c r="H322" i="4"/>
  <c r="H343" i="4"/>
  <c r="H144" i="4"/>
  <c r="H353" i="4"/>
  <c r="H92" i="4"/>
  <c r="H132" i="4"/>
  <c r="H211" i="4"/>
  <c r="E20" i="1"/>
  <c r="E17" i="1"/>
  <c r="G89" i="4" l="1"/>
  <c r="H90" i="4"/>
  <c r="H379" i="4"/>
  <c r="H351" i="4"/>
  <c r="H91" i="4"/>
  <c r="H182" i="4"/>
  <c r="H138" i="4"/>
  <c r="H366" i="4"/>
  <c r="G14" i="4"/>
  <c r="H15" i="4"/>
  <c r="G200" i="4"/>
  <c r="G199" i="4" s="1"/>
  <c r="H130" i="4"/>
  <c r="H206" i="4"/>
  <c r="H131" i="4"/>
  <c r="H234" i="4"/>
  <c r="G233" i="4"/>
  <c r="G161" i="4"/>
  <c r="H162" i="4"/>
  <c r="G142" i="4"/>
  <c r="H143" i="4"/>
  <c r="H112" i="4"/>
  <c r="G106" i="4"/>
  <c r="H341" i="4"/>
  <c r="G340" i="4"/>
  <c r="H296" i="4"/>
  <c r="H55" i="4"/>
  <c r="G365" i="4"/>
  <c r="H89" i="4" l="1"/>
  <c r="H200" i="4"/>
  <c r="H365" i="4"/>
  <c r="H14" i="4"/>
  <c r="G129" i="4"/>
  <c r="H54" i="4"/>
  <c r="G13" i="4"/>
  <c r="H142" i="4"/>
  <c r="G141" i="4"/>
  <c r="H161" i="4"/>
  <c r="G160" i="4"/>
  <c r="G339" i="4"/>
  <c r="H340" i="4"/>
  <c r="G232" i="4"/>
  <c r="H233" i="4"/>
  <c r="G364" i="4"/>
  <c r="H199" i="4"/>
  <c r="G105" i="4"/>
  <c r="H106" i="4"/>
  <c r="H364" i="4" l="1"/>
  <c r="H129" i="4"/>
  <c r="H105" i="4"/>
  <c r="H232" i="4"/>
  <c r="H339" i="4"/>
  <c r="H141" i="4"/>
  <c r="H53" i="4"/>
  <c r="G363" i="4"/>
  <c r="H160" i="4"/>
  <c r="H363" i="4" l="1"/>
  <c r="H13" i="4"/>
  <c r="H16" i="4" l="1"/>
  <c r="G104" i="4" l="1"/>
  <c r="G12" i="4" s="1"/>
  <c r="H104" i="4" l="1"/>
</calcChain>
</file>

<file path=xl/sharedStrings.xml><?xml version="1.0" encoding="utf-8"?>
<sst xmlns="http://schemas.openxmlformats.org/spreadsheetml/2006/main" count="1111" uniqueCount="447">
  <si>
    <t>REPUBLIKA HRVATSKA</t>
  </si>
  <si>
    <t>ISTARSKA ŽUPANIJA</t>
  </si>
  <si>
    <t>Osnovna škola dr. Mate Demarina</t>
  </si>
  <si>
    <t>Munida 3</t>
  </si>
  <si>
    <t>52203 Medulin</t>
  </si>
  <si>
    <t>A. RAČUN PRIHODA I RASHODA</t>
  </si>
  <si>
    <t>OPIS</t>
  </si>
  <si>
    <t>Indeks</t>
  </si>
  <si>
    <t>6=5/2*100</t>
  </si>
  <si>
    <t>7=5/4*100</t>
  </si>
  <si>
    <t>6 PRIHODI POSLOVANJA</t>
  </si>
  <si>
    <t>7 PRIHODI OD PRODAJE NEFINANCIJSKE IMOVINE</t>
  </si>
  <si>
    <t>UKUPNO PRIHODI</t>
  </si>
  <si>
    <t>3 RASHODI POSLOVANJA</t>
  </si>
  <si>
    <t>4 RASHODI ZA NABAVU NEFINANCIJSKE IMOVINE</t>
  </si>
  <si>
    <t>UKUPNO RASHODI</t>
  </si>
  <si>
    <t>Razlika</t>
  </si>
  <si>
    <t>B. RAČUN FINANCIRANJA</t>
  </si>
  <si>
    <t>8 PRIMICI OD FINANCIJSKE IMOVINE I ZADUŽIVANJA</t>
  </si>
  <si>
    <t>5 IZDACI ZA FINANCIJSKU IMOVINU I OTPLATE ZAJMOVA</t>
  </si>
  <si>
    <t>NETO FINANCIRANJE</t>
  </si>
  <si>
    <t>C. RASPOLOŽIVA SREDSTVA IZ PRETHODNE GODINE</t>
  </si>
  <si>
    <t>VIŠAK / MANJAK IZ PRETHODNE GODINE KOJI ĆE SE POKRITI U TEKUĆOJ GODINI</t>
  </si>
  <si>
    <t>VIŠAK / MANJAK + RASPOLOŽIVA SREDSTVA IZ PRETHODNIH GODINA + NETO FINANCIRANJE</t>
  </si>
  <si>
    <t>D. INFORMACIJA O UKUPNOM VIŠKU/MANJKU DONESENOM IZ PRETHODNE GODINE</t>
  </si>
  <si>
    <t>UKUPAN DONOS VIŠKA / MANJKA IZ PRETHODNE GODINE</t>
  </si>
  <si>
    <t>REKAPITULACIJA</t>
  </si>
  <si>
    <t>UKUPNI PRIHODI</t>
  </si>
  <si>
    <t>VIŠAK PRETHODNIH GODINA</t>
  </si>
  <si>
    <t>PRIMICI OD FINANCIJSKE IMOVINE I ZADUŽIVANJA</t>
  </si>
  <si>
    <t>UKUPNO RASPOLOŽIVA SREDSTVA</t>
  </si>
  <si>
    <t>UKUPNI RASHODI</t>
  </si>
  <si>
    <t>IZDACI ZA FINANCIJSKU IMOVINU I OTPLATU ZAJMOVA</t>
  </si>
  <si>
    <t>UKUPNO RASPOREĐENA SREDSTVA</t>
  </si>
  <si>
    <t>OSTVARENJE/ IZVRŠENJE 2024 EUR</t>
  </si>
  <si>
    <t>IZVORNI PLAN 2025.  EUR</t>
  </si>
  <si>
    <t xml:space="preserve">Račun prihoda/
primitka </t>
  </si>
  <si>
    <t>Naziv računa</t>
  </si>
  <si>
    <t>Prihodi poslovanja</t>
  </si>
  <si>
    <t>Pomoći iz inozemstva i od subjekata unutar općeg proračuna</t>
  </si>
  <si>
    <t>Pomoći od izvanproračunskih korisnika</t>
  </si>
  <si>
    <t>Tekuće pomoći od izvanproračunskih korisnika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</si>
  <si>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</si>
  <si>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</si>
  <si>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</si>
  <si>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 xml:space="preserve">Pomoći temeljem prijenosa EU sredstava </t>
  </si>
  <si>
    <t>Tekuće pomoćći temeljem prijenosa EU sredstava</t>
  </si>
  <si>
    <t>Kapitalne pomoći iz državnog proračuna -EU</t>
  </si>
  <si>
    <t>Prijenosi između proračunskih korisnika istog proračuna</t>
  </si>
  <si>
    <t>Tekući prijenosi između proračunskih korisnika istog proračuna</t>
  </si>
  <si>
    <t>Prihodi od imovine</t>
  </si>
  <si>
    <t>Prihodi od financijske imovine - kamate a vista</t>
  </si>
  <si>
    <t>Kamate na oročena sredstva</t>
  </si>
  <si>
    <t>Prihodi od nefinancijske imovine - najam</t>
  </si>
  <si>
    <t>Prihodi od zakupa i iznajmljivanja imovine</t>
  </si>
  <si>
    <t>Prihodi od prodaje kratkotrajne nefinancijske imovine</t>
  </si>
  <si>
    <t>Prihodi od administrativnih pristojbi i po posebnim propisima</t>
  </si>
  <si>
    <t>Prihodi po posebnim propisima</t>
  </si>
  <si>
    <t>Sufinanciranje cijene usluge, participacije i slično</t>
  </si>
  <si>
    <t>Prihodi od prodaje proizvoda i robe te pruženih usluga i prihodi od donacija</t>
  </si>
  <si>
    <t>Prihodi od prodaje robe i pruženih usluga</t>
  </si>
  <si>
    <t xml:space="preserve">Prihodi od pruženih usluga </t>
  </si>
  <si>
    <t>Donacije od pravnih i fizičkih osoba izvan općeg proračuna</t>
  </si>
  <si>
    <t>Tekuće donacije  od pravnih i fizičkih osoba izvan općeg proračuna</t>
  </si>
  <si>
    <t>Kapitalne donacije</t>
  </si>
  <si>
    <t>Prihodi iz nadležnog proračuna i od HZZO-a temeljem ugovornih obveza</t>
  </si>
  <si>
    <t>Prihodi iz proračuna za financiranje redovne djelatnosti</t>
  </si>
  <si>
    <t>Prihodi iz nadležnog proračuna za financiranje rashoda poslovanja</t>
  </si>
  <si>
    <t>Prihodi iz nadležnog proračuna za financiranje rashoda za nabavu nefinancijske imovine</t>
  </si>
  <si>
    <t>Prihodi od prodaje nefinancijske imovine</t>
  </si>
  <si>
    <t>Prihodi od prodaje neproizvedene dugotrajne imovine</t>
  </si>
  <si>
    <t>Prihodi od prodaje materijalne imovine-prirodnih bogatstava</t>
  </si>
  <si>
    <t>Prihodi od prodaje proizvedene dugotrajne imovine</t>
  </si>
  <si>
    <t>Prihodi od prodaje građevinskih objekata</t>
  </si>
  <si>
    <t>Prihodi od prodaje postrojenja i opreme</t>
  </si>
  <si>
    <t>Prihodi od prodaje prijevoznih sredstava</t>
  </si>
  <si>
    <t>Primici od financijske imovine i zaduživanja</t>
  </si>
  <si>
    <t>Primljeni povrati glavnica danih zajmova i depozita</t>
  </si>
  <si>
    <t>Primici od povrata depozita i jamčevnih pologa</t>
  </si>
  <si>
    <t>Primici od prodaje dionica i udjela u glavnici</t>
  </si>
  <si>
    <t>Primici od prodaje dionica i udjela u glavnici trg.druš.u js</t>
  </si>
  <si>
    <t>Primici od zaduživanja</t>
  </si>
  <si>
    <t>Primlj.krediti i zajmovi  od kredit.i ost.financ.inst.izv.js</t>
  </si>
  <si>
    <t xml:space="preserve">UKUPNO PRIHODI </t>
  </si>
  <si>
    <t>Opći prihodi i primici</t>
  </si>
  <si>
    <t>Vlastiti prihodi</t>
  </si>
  <si>
    <t>Donacije</t>
  </si>
  <si>
    <t>Pomoći</t>
  </si>
  <si>
    <t>Predsjednik Školskog odbora: Miroslav Šop- Kebert:</t>
  </si>
  <si>
    <t>Račun rashoda/
izdatka</t>
  </si>
  <si>
    <t>Rashodi poslovanja</t>
  </si>
  <si>
    <t>Rashodi za zaposlene</t>
  </si>
  <si>
    <t>Plaće</t>
  </si>
  <si>
    <t>Plaće za redovan rad</t>
  </si>
  <si>
    <t>Plaće za prekovremeni rad</t>
  </si>
  <si>
    <t>Plaće za posebne uvjete rada</t>
  </si>
  <si>
    <t xml:space="preserve">Ostali rashodi za zaposlene </t>
  </si>
  <si>
    <t>3121</t>
  </si>
  <si>
    <t>Doprinosi na plaće</t>
  </si>
  <si>
    <t>Doprinosi za obvezno zdravstveno osiguranje</t>
  </si>
  <si>
    <t>Doprinosi za obvezno osiguranje u slučaju nezaposlenosti</t>
  </si>
  <si>
    <t>Materijalni rashodi</t>
  </si>
  <si>
    <t>Naknade troškova zaposlenima</t>
  </si>
  <si>
    <t>3211</t>
  </si>
  <si>
    <t>Službena putovanja</t>
  </si>
  <si>
    <t>3212</t>
  </si>
  <si>
    <t>Naknade za prijevoz, za rad na terenu i odvojeni život</t>
  </si>
  <si>
    <t>Stručno usavršavanje</t>
  </si>
  <si>
    <t>Ostale naknade troškova zaposlenima</t>
  </si>
  <si>
    <t>Rashodi za materijal i energiju</t>
  </si>
  <si>
    <t>3221</t>
  </si>
  <si>
    <t>Uredski materijal i ostali materijalni rashodi</t>
  </si>
  <si>
    <t>Materijal i sirovine</t>
  </si>
  <si>
    <t>3223</t>
  </si>
  <si>
    <t>Energija</t>
  </si>
  <si>
    <t>3224</t>
  </si>
  <si>
    <t>Materijal i dijelovi za tekuće i investicijsko održavanje</t>
  </si>
  <si>
    <t>Sitni inventar i auto gume</t>
  </si>
  <si>
    <t>Službena,radna i zaštitna odjeća i obuća</t>
  </si>
  <si>
    <t>Rashodi za usluge</t>
  </si>
  <si>
    <t>3231</t>
  </si>
  <si>
    <t>Usluge telefona, pošte i prijevoza</t>
  </si>
  <si>
    <t>3232</t>
  </si>
  <si>
    <t>Usluge tekućeg i investicijskog održavanja</t>
  </si>
  <si>
    <t>Tisak</t>
  </si>
  <si>
    <t>3234</t>
  </si>
  <si>
    <t>Komunalne usluge</t>
  </si>
  <si>
    <t>Zakupnine i najamnine</t>
  </si>
  <si>
    <t>Zdravstvene i veterinarske usluge</t>
  </si>
  <si>
    <t>Intelektualne i osobne usluge</t>
  </si>
  <si>
    <t>3238</t>
  </si>
  <si>
    <t>Računalne usluge</t>
  </si>
  <si>
    <t>3239</t>
  </si>
  <si>
    <t>Ostale usluge</t>
  </si>
  <si>
    <t xml:space="preserve">Naknade troškova osobama izvan radnog odnosa </t>
  </si>
  <si>
    <t>Ostali nespomenuti rashodi poslovanja</t>
  </si>
  <si>
    <t>Premija osiguranja</t>
  </si>
  <si>
    <t>3293</t>
  </si>
  <si>
    <t>Reprezentacija</t>
  </si>
  <si>
    <t>Članarine i norme</t>
  </si>
  <si>
    <t>Pristojbe i naknade</t>
  </si>
  <si>
    <t>Troškovi sudskih postupaka</t>
  </si>
  <si>
    <t>3299</t>
  </si>
  <si>
    <t>Financijski rashodi</t>
  </si>
  <si>
    <t>Ostali financijski rashodi</t>
  </si>
  <si>
    <t>3431</t>
  </si>
  <si>
    <t>Bankarske usluge i usluge platnog prometa</t>
  </si>
  <si>
    <t>Zatezne kamate</t>
  </si>
  <si>
    <t>Tekuće pomoći proračunskim korisnicima dr. proračuna</t>
  </si>
  <si>
    <t>Tekući prijenosi između između prorač.korisnika istog proračuna</t>
  </si>
  <si>
    <t>Ostale naknade građanima i kućanstvima iz proračuna</t>
  </si>
  <si>
    <t xml:space="preserve">Ostali rashodi </t>
  </si>
  <si>
    <t>Tekuće donacije</t>
  </si>
  <si>
    <t>Tekuće donacije u naravi</t>
  </si>
  <si>
    <t>Naknade šteta pravnim i fizičkim osobama</t>
  </si>
  <si>
    <t>Rashodi za nabavu nefinancijske imovine</t>
  </si>
  <si>
    <t>Rashodi za nabavu neproizvedene dugotrajne imovine</t>
  </si>
  <si>
    <t>Licence</t>
  </si>
  <si>
    <t>Ostala nematerijalna imovina</t>
  </si>
  <si>
    <t>Rashodi za nabavu proizvedene dugotrajne imovine</t>
  </si>
  <si>
    <t>Postrojenja i oprema</t>
  </si>
  <si>
    <t>4221</t>
  </si>
  <si>
    <t>Uredska oprema i namještaj</t>
  </si>
  <si>
    <t>Komunikacijska oprema</t>
  </si>
  <si>
    <t>Oprema za održavanje i zaštitu</t>
  </si>
  <si>
    <t>Medicinska i laboratorijska oprema</t>
  </si>
  <si>
    <t>Mjerni i kontrolni uređaji</t>
  </si>
  <si>
    <t>Sportska i glazbena oprema</t>
  </si>
  <si>
    <t>Uređaji,strojevi i oprema za ostale namjene</t>
  </si>
  <si>
    <t>Knjige, umjetnička djela i ostalie izložb.vrijednosti</t>
  </si>
  <si>
    <t>Knjige</t>
  </si>
  <si>
    <t>Ulaganje u računalne programe</t>
  </si>
  <si>
    <t>Rashodi za dodatna ulaganja na nefinancijskoj imovini</t>
  </si>
  <si>
    <t>Dodatna ulaganja na građevinskim objektima</t>
  </si>
  <si>
    <t>Izdaci za financijsku imovinu i otplate zajmova</t>
  </si>
  <si>
    <t>Izdaci za otplate glavnica primljenih kredita i zajmova</t>
  </si>
  <si>
    <t>Otplate gl.primlj.kred.i zajm.od kred.i ost.fin.inst.izv.js</t>
  </si>
  <si>
    <t xml:space="preserve">Munida 3, 52203 Medulin </t>
  </si>
  <si>
    <t>OIB: 82090031065</t>
  </si>
  <si>
    <t>BROJČANA OZNAKA I NAZIV</t>
  </si>
  <si>
    <t>IZVOR FINANCIRANJA</t>
  </si>
  <si>
    <t>INDEKS 1</t>
  </si>
  <si>
    <t>INDEKS 2</t>
  </si>
  <si>
    <t>1</t>
  </si>
  <si>
    <t>OŠ. DR. MATE DEMARINA</t>
  </si>
  <si>
    <t xml:space="preserve">Program: </t>
  </si>
  <si>
    <t>Redovna djelatnost OŠ MINIMALNI STANDARDI</t>
  </si>
  <si>
    <t>A210101</t>
  </si>
  <si>
    <t xml:space="preserve">AKTIVNOST: </t>
  </si>
  <si>
    <t>Materijalni rashodi OŠ po kriterijima</t>
  </si>
  <si>
    <t>RASHODI POSLOVANJA</t>
  </si>
  <si>
    <t>MATERIJALNI RASHODI</t>
  </si>
  <si>
    <t>321</t>
  </si>
  <si>
    <t>NAKNADE TROŠKOVA ZAPOSLENIMA</t>
  </si>
  <si>
    <t>SLUŽBENA PUTOVANJA</t>
  </si>
  <si>
    <t>3213</t>
  </si>
  <si>
    <t>STRUČNO USAVRŠAVANJE ZAPOSLENIKA</t>
  </si>
  <si>
    <t>OSTALE NAKNADE</t>
  </si>
  <si>
    <t>322</t>
  </si>
  <si>
    <t>RASHODI ZA MATERIJAL I ENERG.</t>
  </si>
  <si>
    <t>UREDSKI MATERIJAL I OSTALI MATERIJALNI RASHODI</t>
  </si>
  <si>
    <t>MAT.I DIJELOVI ZA TEKUĆE I INVEST.ODRŽAVANJE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</si>
  <si>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</si>
  <si>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</si>
  <si>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</si>
  <si>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</si>
  <si>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</si>
  <si>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</si>
  <si>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USLUGE TELEFONA, POŠTE I PRIJEVOZA</t>
  </si>
  <si>
    <t>USLUGE TEKUĆEG I INVESTICIJSKOG ODRŽAVANJA</t>
  </si>
  <si>
    <t>3233</t>
  </si>
  <si>
    <t>USLUGE PROMIDŽBE I INFORMIRANJA</t>
  </si>
  <si>
    <t>KOMUNALNE USLUGE</t>
  </si>
  <si>
    <t>ZAKUPNINE I NAJAMNINE</t>
  </si>
  <si>
    <t>3236</t>
  </si>
  <si>
    <t>ZDRAVSTVENE I VETERINARSKE USLUGE</t>
  </si>
  <si>
    <t>3237</t>
  </si>
  <si>
    <t>INTELEKTUALNE I OSOBNE  USLUGE</t>
  </si>
  <si>
    <t>RAČUNALNE USLUGE</t>
  </si>
  <si>
    <t>OSTALE USLUGE</t>
  </si>
  <si>
    <t>NAKNADE TROŠKOVA OSOBAMA IZVAN RADNOG ODNOSA</t>
  </si>
  <si>
    <t>329</t>
  </si>
  <si>
    <t>OST.NESPOM.RASHODI POSLOVANJA</t>
  </si>
  <si>
    <t>REPREZENTACIJA</t>
  </si>
  <si>
    <t>ČLANARINE</t>
  </si>
  <si>
    <t>OSTALI NESPOMENUTI RASHODI POSLOVANJA</t>
  </si>
  <si>
    <t>FINANCIJSKI RASHODI</t>
  </si>
  <si>
    <t>343</t>
  </si>
  <si>
    <t>OSTALI FINANCIJSKI RASHODI</t>
  </si>
  <si>
    <t>BANKARSKE USLUGE I USLUGE PLATNOG PROMETA</t>
  </si>
  <si>
    <t>A210102</t>
  </si>
  <si>
    <t xml:space="preserve">Materijalni rashodi po stvarnom trošku - dec. Oš </t>
  </si>
  <si>
    <t>NAKNADA GRAĐANIMA I KUĆANSTVIMA</t>
  </si>
  <si>
    <t>372</t>
  </si>
  <si>
    <t>OSTALE NAKNADE GRAĐANIMA I KUČANSTVIMA IZ PRORAČUNA</t>
  </si>
  <si>
    <t>3722</t>
  </si>
  <si>
    <t>PRIJEVOZ UČENIKA</t>
  </si>
  <si>
    <t>A210103</t>
  </si>
  <si>
    <t>Materijalni rashodi po stvarnom trošku - drugi izvori</t>
  </si>
  <si>
    <t>ENERGIJA</t>
  </si>
  <si>
    <t xml:space="preserve">Tekuće donacije </t>
  </si>
  <si>
    <t>A210104</t>
  </si>
  <si>
    <t>Plaće i drugi rashodi za zaposlene osnovnih škola</t>
  </si>
  <si>
    <t>RASHODI ZA ZAPOSLENE</t>
  </si>
  <si>
    <t>PLAĆE ZA REDOVAN RAD</t>
  </si>
  <si>
    <t>PLAĆE ZA REDOVAN RAD - PO PRESUDI</t>
  </si>
  <si>
    <t>OSTALI RASHODI ZA ZAPOSLENE</t>
  </si>
  <si>
    <t>ostali rashodi za zaposlene</t>
  </si>
  <si>
    <t>DOPRINOSI NA PLAĆE</t>
  </si>
  <si>
    <t>DOPRINOSI ZA OBVEZNO ZDRAVSTVENO OSIGURANJE</t>
  </si>
  <si>
    <t>DOPRINOSI ZA OBVEZNO ZDRAVSTVENO OSIGURANJE U SLUČAJU NEZAPOSLENOSTI</t>
  </si>
  <si>
    <t>NAKNADE ZA PRIJEVOZ, RAD NA TERENU I ODVOJEN ŽIVOT</t>
  </si>
  <si>
    <t>PRISTOJBE I NAKNADE</t>
  </si>
  <si>
    <t>TROŠKOVI SUDSKIH POSTUPAKA</t>
  </si>
  <si>
    <t>ZATEZNE KAMATE</t>
  </si>
  <si>
    <t>Programi red. Djelatnost OŠ - iznad standarda</t>
  </si>
  <si>
    <t>A210201</t>
  </si>
  <si>
    <t>Materijalni rashodi po stvarnom trošku - iznad standarda</t>
  </si>
  <si>
    <t>RASHODI ZA MATERIJAL I ENERGIJU</t>
  </si>
  <si>
    <t>PREMIJE OSIGURANJA</t>
  </si>
  <si>
    <t>Obrazovanje iznad standarda</t>
  </si>
  <si>
    <t>ŽUPANIJSKA NATJECANJA</t>
  </si>
  <si>
    <t>3222</t>
  </si>
  <si>
    <t>MATERIJAL I SIROVINE-SREDSTVA O.MARČANA</t>
  </si>
  <si>
    <t>Pravna pomoć</t>
  </si>
  <si>
    <t>NAKNADE ŠTETA PRAVNIM I FIZIČKIM OSOBAMA</t>
  </si>
  <si>
    <t xml:space="preserve">POMOĆNICI U NASTAVI </t>
  </si>
  <si>
    <t xml:space="preserve">PLAĆE ZA REDOVAN RAD </t>
  </si>
  <si>
    <t>ŠKOLSKA KUHINJA</t>
  </si>
  <si>
    <t>MATERIJAL I SIROVINE</t>
  </si>
  <si>
    <t>MATERIJAL I SIROVINE-SREDSTVA O. LIŽNJAN</t>
  </si>
  <si>
    <t>MATERIJAL I SIROVINE-SREDSTVA O.MEDULIN</t>
  </si>
  <si>
    <t>A230107</t>
  </si>
  <si>
    <t>Produženi boravak</t>
  </si>
  <si>
    <t>PLAĆE ZA REDOVAN RAD - RODITELJI</t>
  </si>
  <si>
    <t>PLAĆE ZA REDOVAN RAD-O. LIŽNJAN</t>
  </si>
  <si>
    <t>PLAĆE ZA REDOVAN RAD-O. LIŽNJAN - PO PRESUDAMA</t>
  </si>
  <si>
    <t>PLAĆE ZA REDOVAN RAD-O. MEDULIN</t>
  </si>
  <si>
    <t>PLAĆE ZA REDOVAN RAD-O. MEDULIN PO PRESUDAMA</t>
  </si>
  <si>
    <t>PLAĆE ZA REDOVAN RAD-Istarska županija</t>
  </si>
  <si>
    <t>ostali rashodi za zaposlene - RODITELJI</t>
  </si>
  <si>
    <t>ostali rashodi za zaposlene - O. LIŽNJAN</t>
  </si>
  <si>
    <t>ostali rashodi za zaposlene - O. MEDULIN</t>
  </si>
  <si>
    <t>ostali rashodi za zaposlene - Istarska županija</t>
  </si>
  <si>
    <t>DOPRINOSI ZA OBVEZNO ZDRAVSTVENO OSIGURANJE - RODITELJI</t>
  </si>
  <si>
    <t>DOPRINOSI ZA OBVEZNO ZDRAVSTVENO OSIGURANJE - O.LIŽNJAN</t>
  </si>
  <si>
    <t>DOPRINOSI ZA OBVEZNO ZDRAVSTVENO OSIGURANJE - O. MEDULIN</t>
  </si>
  <si>
    <t>DOPRINOSI ZA OBVEZNO ZDRAVSTVENO OSIGURANJE - Istarska županija</t>
  </si>
  <si>
    <t>DOPRINOSI ZA OBVEZNO OSIGURANJE U SLUČAJU NEZAPOSLENOSTI - O. LIŽNJAN</t>
  </si>
  <si>
    <t>DOPRINOSI ZA OBVEZNO OSIGURANJE U SLUČAJU NEZAPOSLENOSTI - O. MEDULIN</t>
  </si>
  <si>
    <t>NAKNADE ZA PRIJEVOZ, RAD NA TERENU I ODVOJEN ŽIVOT - RODITELJI</t>
  </si>
  <si>
    <t>NAKNADE ZA PRIJEVOZ, RAD NA TERENU I ODVOJEN ŽIVOT - O. LIŽNJAN</t>
  </si>
  <si>
    <t>NAKNADE ZA PRIJEVOZ, RAD NA TERENU I ODVOJEN ŽIVOT - O. MEDULIN</t>
  </si>
  <si>
    <t>NAKNADE ZA PRIJEVOZ, RAD NA TERENU I ODVOJEN ŽIVOT - Istarska županija</t>
  </si>
  <si>
    <t>PRISTOJBE I NAKNADE-O. LIŽNJAN</t>
  </si>
  <si>
    <t>PRISTOJBE I NAKNADE - O. MEDULIN</t>
  </si>
  <si>
    <t>TROŠKOVI SUDSKIH POSTUPAKA - O. LIŽNJAN</t>
  </si>
  <si>
    <t>TROŠKOVI SUDSKIH POSTUPAKA - O. MEDULIN</t>
  </si>
  <si>
    <t>ZATEZNE KAMATE - O. LIŽNJAN</t>
  </si>
  <si>
    <t>ZATEZNE KAMATE - O.MEDULIN</t>
  </si>
  <si>
    <t>A230115</t>
  </si>
  <si>
    <t>Ostali programi i projekti</t>
  </si>
  <si>
    <t>A230116</t>
  </si>
  <si>
    <t>Školski list, časopisi i knjige</t>
  </si>
  <si>
    <t>NAKNADE GRAĐANIMA I KUĆANSTVIMA NA TEMELJU OSIGURANJA</t>
  </si>
  <si>
    <t>NAKNADE FRAĐANIMA I KUĆANSTVIMA U NARAVI</t>
  </si>
  <si>
    <t>RASHODI ZA NABAVU NEFINANCIJSKE IMOVINE</t>
  </si>
  <si>
    <t>RASHODI ZA NABAVU PROIZVEDENE DUGOTRAJNE IMOVINE</t>
  </si>
  <si>
    <t>424</t>
  </si>
  <si>
    <t>KNJIGE,UMJ.DJELA I OST.IZLOŽB.VRIJEDN.</t>
  </si>
  <si>
    <t>4241</t>
  </si>
  <si>
    <t>KNJIGE</t>
  </si>
  <si>
    <t>A230130</t>
  </si>
  <si>
    <t>Izborni i dodatni programi</t>
  </si>
  <si>
    <t>A230148</t>
  </si>
  <si>
    <t>Financiranje učenika s posebnim potrebama</t>
  </si>
  <si>
    <t>A230134</t>
  </si>
  <si>
    <t>Školski preventivni programi</t>
  </si>
  <si>
    <t>A230162</t>
  </si>
  <si>
    <t>Naknada za županijsko stručno vijeće - ŽSV</t>
  </si>
  <si>
    <t>TEKUĆI PRIJENOSI IZMEĐU PROR. KOR. ISTOG PROR.</t>
  </si>
  <si>
    <t>A230184</t>
  </si>
  <si>
    <t>Zavičajna nastava</t>
  </si>
  <si>
    <t>A230189</t>
  </si>
  <si>
    <t>Mentorstvo</t>
  </si>
  <si>
    <t>A230197</t>
  </si>
  <si>
    <t>Projekt "Osiguranje prehrane djece u osnovnim školama</t>
  </si>
  <si>
    <t>A230199</t>
  </si>
  <si>
    <t>Projekt Školska shema</t>
  </si>
  <si>
    <t>Program obrazovanja iznad standarda</t>
  </si>
  <si>
    <t>A230202</t>
  </si>
  <si>
    <t>Građanski odgoj</t>
  </si>
  <si>
    <t>PLAĆA ZA REDOVAN RAD</t>
  </si>
  <si>
    <t>A230203</t>
  </si>
  <si>
    <t>Medni dani</t>
  </si>
  <si>
    <t>A230208</t>
  </si>
  <si>
    <t>Prehrana za učenike u OŠ</t>
  </si>
  <si>
    <t>A230209</t>
  </si>
  <si>
    <t>Menstrualne higijenske potrepštine</t>
  </si>
  <si>
    <t>Investicijsko održavanje osnovnih škola</t>
  </si>
  <si>
    <t>A240101</t>
  </si>
  <si>
    <t>Investicijsko održavanje osnovnih škola - OŠ minimalni standard</t>
  </si>
  <si>
    <t>A240102</t>
  </si>
  <si>
    <t>Investicijsko održavanje osnovnih škola - OŠ iznad standarda</t>
  </si>
  <si>
    <t>Kapitalna ulaganja u osnovne škole</t>
  </si>
  <si>
    <t>K240301</t>
  </si>
  <si>
    <t>Projektna dokumentacija osnovnih škola</t>
  </si>
  <si>
    <t>RASHODI ZA NABAVU NEPROIZVEDENE DUGOTRAJNE IMOVINE</t>
  </si>
  <si>
    <t>NEMATERIJALNA IMOVINA</t>
  </si>
  <si>
    <t>OSTALA NEMATERIJALNA IMOVINA</t>
  </si>
  <si>
    <t>Opremanje u osnovnim školama</t>
  </si>
  <si>
    <t>K240501</t>
  </si>
  <si>
    <t>Školski namještaj i oprema</t>
  </si>
  <si>
    <t>POSTROJENA I OPREMA</t>
  </si>
  <si>
    <t>UREDSKA OPREMA I NAMJEŠTAJ</t>
  </si>
  <si>
    <t>OPREMA ZA ODRŽAVANJE I ZAŠTITU</t>
  </si>
  <si>
    <t>UREĐAJI, STROJEVI I OPREMA ZA OSTALE NAMJENE</t>
  </si>
  <si>
    <t>K240502</t>
  </si>
  <si>
    <t>Opremanje knjižnice</t>
  </si>
  <si>
    <t>K240510</t>
  </si>
  <si>
    <t xml:space="preserve">Opremanje školskih kuhinja u OŠ </t>
  </si>
  <si>
    <t xml:space="preserve">ostali rashodi za zaposlene </t>
  </si>
  <si>
    <t>Provedba projekta MOZAIK 7</t>
  </si>
  <si>
    <t>T922001</t>
  </si>
  <si>
    <t>MOZAIK 7</t>
  </si>
  <si>
    <t>Predsjednik Školskog odbora: Miroslav Šop- Kebert</t>
  </si>
  <si>
    <t>A230219</t>
  </si>
  <si>
    <t>Uzorkovanje vode i izrada procjene rizika vodovodne mreže</t>
  </si>
  <si>
    <t>Pomoći dane u inozemstvo i unutar općeg proračuna</t>
  </si>
  <si>
    <t>DK-KAP.PRIIJENOS IZMEĐU PRORAČUNSKIH KORISNIKA ISTOG PRORAČUNA</t>
  </si>
  <si>
    <t>IZVRŠENJE FINANCIJSKOG PLANA 01.01.-30.06.2025.  EUR</t>
  </si>
  <si>
    <t>0,00</t>
  </si>
  <si>
    <t>1.190,82</t>
  </si>
  <si>
    <t>IZVORNI PLAN 2026. U EUR</t>
  </si>
  <si>
    <t>OSTVARENJE/ IZVRŠENJE 2025 EUR</t>
  </si>
  <si>
    <t>IZVRŠENJE FINANCIJSKOG PLANA 01.01.-30.06.2026.  EUR</t>
  </si>
  <si>
    <t>OPĆI DIO - IZVRŠENJE FINANCIJSKOG PLANA ZA 01.01-30.06.2026. -PRIHODI</t>
  </si>
  <si>
    <t>IZVORNI PLAN 2026.  EUR</t>
  </si>
  <si>
    <t>SAŽETAK -   IZVRŠENJE FINANCIJSKOG PLANA ZA 01.01.- 30.06.2026.  OŠ. DR. MATE DEMARINA</t>
  </si>
  <si>
    <t>IZVORNI PLAN 2026. EUR</t>
  </si>
  <si>
    <t>IZVRŠENJE 01.01.-30.06.2026. EUR</t>
  </si>
  <si>
    <t>OPĆI DIO - RASHODI - IZVRŠENJE FINANCIJSKOG PLANA ZA 01.01.-30.06.2026. GODINU</t>
  </si>
  <si>
    <t>DONACIJ ZA PRORAČUNSKE KORISNIKE</t>
  </si>
  <si>
    <t>6.1.300</t>
  </si>
  <si>
    <t>1.1.001</t>
  </si>
  <si>
    <t>5.6.100</t>
  </si>
  <si>
    <t>5.6.111</t>
  </si>
  <si>
    <t>5.1.100</t>
  </si>
  <si>
    <t>5.1.111</t>
  </si>
  <si>
    <t>OSTVARENJE/ IZVRŠENJE01.01.-30.06.2025. EUR</t>
  </si>
  <si>
    <t>4.8.005</t>
  </si>
  <si>
    <t>5.2.513</t>
  </si>
  <si>
    <t>3.1.300</t>
  </si>
  <si>
    <t>5.0.182</t>
  </si>
  <si>
    <t>5.2.602</t>
  </si>
  <si>
    <t>4.3.300</t>
  </si>
  <si>
    <t>5.2.510</t>
  </si>
  <si>
    <t>6.1.700</t>
  </si>
  <si>
    <t>5.0.160</t>
  </si>
  <si>
    <t>5.0.102</t>
  </si>
  <si>
    <t>4.8.006</t>
  </si>
  <si>
    <t>5.2.082</t>
  </si>
  <si>
    <t>6 = 5/3*100</t>
  </si>
  <si>
    <t xml:space="preserve">7 =5/4*100 </t>
  </si>
  <si>
    <t>Pozicija</t>
  </si>
  <si>
    <t>Šifra</t>
  </si>
  <si>
    <t>Naziv</t>
  </si>
  <si>
    <t>SVEUKUPNO PRIHODI</t>
  </si>
  <si>
    <t>Izvor 1.</t>
  </si>
  <si>
    <t>Izvor 1.1.</t>
  </si>
  <si>
    <t>Izvor 3.</t>
  </si>
  <si>
    <t>Izvor 3.1.</t>
  </si>
  <si>
    <t>Izvor 4.</t>
  </si>
  <si>
    <t>Prihodi za posebne namjene</t>
  </si>
  <si>
    <t>Izvor 4.3.</t>
  </si>
  <si>
    <t>Ostali prihodi za posebne namjene</t>
  </si>
  <si>
    <t>Izvor 4.8.</t>
  </si>
  <si>
    <t>Decentralizirana sredstva</t>
  </si>
  <si>
    <t>Izvor 5.</t>
  </si>
  <si>
    <t>Izvor 5.0.</t>
  </si>
  <si>
    <t>Pomoći iz državnog proračuna</t>
  </si>
  <si>
    <t>Izvor 5.2.</t>
  </si>
  <si>
    <t>Ostale pomoći</t>
  </si>
  <si>
    <t>Izvor 5.6.</t>
  </si>
  <si>
    <t>Fondovi EU</t>
  </si>
  <si>
    <t>Izvor 6.</t>
  </si>
  <si>
    <t>Izvor 6.1.</t>
  </si>
  <si>
    <t>SVEUKUPNO RASHODI</t>
  </si>
  <si>
    <t>Izvršenje 1.-6.2026.</t>
  </si>
  <si>
    <t>Izvršenje 1.-6.2025.</t>
  </si>
  <si>
    <t>Izvorni plan 2026.</t>
  </si>
  <si>
    <t>INDEKS 3/1</t>
  </si>
  <si>
    <t xml:space="preserve">Izvršenje 1.-6.2025. </t>
  </si>
  <si>
    <t>INDEKS 3/2</t>
  </si>
  <si>
    <t xml:space="preserve">KLASA:  </t>
  </si>
  <si>
    <t xml:space="preserve">Datum: </t>
  </si>
  <si>
    <t>5=4/2*100</t>
  </si>
  <si>
    <t xml:space="preserve">UR. BROJ: </t>
  </si>
  <si>
    <t>Školski odbor usvojio je dana ____.07.2026. godine IZVRŠENJE FINANCIJSKOG PLANA  ZA 01.01.- 30.06.2026. - OPĆI DIO - RASHODI</t>
  </si>
  <si>
    <t>Školski odbor usvojio je dana ____.07.2026. godine  IZVRŠENJE FINANCIJSKOG PLANA  ZA 01.01. - 30.06.2026. - OPĆI DIO - PRIHODI</t>
  </si>
  <si>
    <t>Školski odbor usvojio je dana _____.07.2026. IZVRŠENJE FINANCIJSKOG PLANA ZA 01.01.-30.06.2026. - POSEBNI DIO</t>
  </si>
  <si>
    <t>Prihodi i rashodi po izvorima financiranja</t>
  </si>
  <si>
    <t>Za razdoblje od 01.01.2026.-30.06.2026.</t>
  </si>
  <si>
    <t>UR.BR:</t>
  </si>
  <si>
    <t xml:space="preserve">UR.BR: </t>
  </si>
  <si>
    <t>Školski odbor usvojio je dana ___.07.2026. godine IZVRŠENJE FINANCIJSKOG PLANA ZA 01.01. - 30.06.2026. - SAŽETAK</t>
  </si>
  <si>
    <t>IZVRŠENJE FINANCIJSKOG PLANA ZA 01.01.-30.06.2026. - POSEBNI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</si>
</sst>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_k_n"/>
    <numFmt numFmtId="165" formatCode="[$-1041A]#,##0.00;\-\ #,##0.00"/>
    <numFmt numFmtId="166" formatCode="[$-1041A]#,##0.00;\-#,##0.0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0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8"/>
      </top>
      <bottom/>
      <diagonal/>
    </border>
    <border>
      <left style="thick">
        <color indexed="64"/>
      </left>
      <right/>
      <top style="thick">
        <color indexed="8"/>
      </top>
      <bottom style="thick">
        <color indexed="8"/>
      </bottom>
      <diagonal/>
    </border>
    <border>
      <left/>
      <right/>
      <top/>
      <bottom style="thick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45">
    <xf numFmtId="0" fontId="0" fillId="0" borderId="0" xfId="0"/>
    <xf numFmtId="3" fontId="2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/>
    <xf numFmtId="3" fontId="2" fillId="0" borderId="0" xfId="0" applyNumberFormat="1" applyFont="1" applyAlignment="1">
      <alignment horizontal="left" wrapText="1"/>
    </xf>
    <xf numFmtId="0" fontId="5" fillId="0" borderId="0" xfId="0" applyFont="1" applyAlignment="1">
      <alignment readingOrder="1"/>
    </xf>
    <xf numFmtId="0" fontId="6" fillId="0" borderId="0" xfId="0" applyFont="1" applyAlignment="1" applyProtection="1">
      <alignment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164" fontId="5" fillId="0" borderId="2" xfId="0" quotePrefix="1" applyNumberFormat="1" applyFont="1" applyBorder="1" applyAlignment="1">
      <alignment horizontal="center" vertical="center" wrapText="1" readingOrder="1"/>
    </xf>
    <xf numFmtId="164" fontId="5" fillId="0" borderId="2" xfId="0" quotePrefix="1" applyNumberFormat="1" applyFont="1" applyBorder="1" applyAlignment="1">
      <alignment horizontal="center" vertical="center" readingOrder="1"/>
    </xf>
    <xf numFmtId="0" fontId="5" fillId="0" borderId="0" xfId="0" applyFont="1" applyAlignment="1">
      <alignment vertical="center" readingOrder="1"/>
    </xf>
    <xf numFmtId="0" fontId="7" fillId="0" borderId="1" xfId="0" applyFont="1" applyBorder="1" applyAlignment="1" applyProtection="1">
      <alignment horizontal="center" wrapText="1" readingOrder="1"/>
      <protection locked="0"/>
    </xf>
    <xf numFmtId="1" fontId="8" fillId="0" borderId="2" xfId="0" applyNumberFormat="1" applyFont="1" applyBorder="1" applyAlignment="1">
      <alignment horizontal="center" wrapText="1" readingOrder="1"/>
    </xf>
    <xf numFmtId="1" fontId="8" fillId="0" borderId="2" xfId="0" quotePrefix="1" applyNumberFormat="1" applyFont="1" applyBorder="1" applyAlignment="1">
      <alignment horizontal="center" wrapText="1" readingOrder="1"/>
    </xf>
    <xf numFmtId="164" fontId="8" fillId="0" borderId="2" xfId="0" quotePrefix="1" applyNumberFormat="1" applyFont="1" applyBorder="1" applyAlignment="1">
      <alignment horizontal="center" wrapText="1" readingOrder="1"/>
    </xf>
    <xf numFmtId="164" fontId="8" fillId="0" borderId="2" xfId="0" quotePrefix="1" applyNumberFormat="1" applyFont="1" applyBorder="1" applyAlignment="1">
      <alignment horizontal="center" readingOrder="1"/>
    </xf>
    <xf numFmtId="0" fontId="9" fillId="0" borderId="0" xfId="0" applyFont="1" applyAlignment="1">
      <alignment readingOrder="1"/>
    </xf>
    <xf numFmtId="0" fontId="10" fillId="0" borderId="1" xfId="0" applyFont="1" applyBorder="1" applyAlignment="1" applyProtection="1">
      <alignment wrapText="1" readingOrder="1"/>
      <protection locked="0"/>
    </xf>
    <xf numFmtId="165" fontId="10" fillId="0" borderId="1" xfId="0" applyNumberFormat="1" applyFont="1" applyBorder="1" applyAlignment="1" applyProtection="1">
      <alignment horizontal="center" vertical="center" wrapText="1" readingOrder="1"/>
      <protection locked="0"/>
    </xf>
    <xf numFmtId="4" fontId="3" fillId="0" borderId="2" xfId="0" applyNumberFormat="1" applyFont="1" applyBorder="1" applyAlignment="1">
      <alignment horizontal="center" vertical="center" readingOrder="1"/>
    </xf>
    <xf numFmtId="164" fontId="3" fillId="0" borderId="2" xfId="0" applyNumberFormat="1" applyFont="1" applyBorder="1" applyAlignment="1">
      <alignment horizontal="center" vertical="center" wrapText="1" readingOrder="1"/>
    </xf>
    <xf numFmtId="164" fontId="3" fillId="0" borderId="2" xfId="0" applyNumberFormat="1" applyFont="1" applyBorder="1" applyAlignment="1">
      <alignment horizontal="center" vertical="center" readingOrder="1"/>
    </xf>
    <xf numFmtId="0" fontId="3" fillId="0" borderId="0" xfId="0" applyFont="1" applyAlignment="1">
      <alignment readingOrder="1"/>
    </xf>
    <xf numFmtId="165" fontId="10" fillId="0" borderId="3" xfId="0" applyNumberFormat="1" applyFont="1" applyBorder="1" applyAlignment="1" applyProtection="1">
      <alignment horizontal="center" vertical="center" wrapText="1" readingOrder="1"/>
      <protection locked="0"/>
    </xf>
    <xf numFmtId="164" fontId="3" fillId="0" borderId="2" xfId="0" applyNumberFormat="1" applyFont="1" applyBorder="1" applyAlignment="1">
      <alignment horizontal="center" wrapText="1" readingOrder="1"/>
    </xf>
    <xf numFmtId="164" fontId="3" fillId="0" borderId="2" xfId="0" applyNumberFormat="1" applyFont="1" applyBorder="1" applyAlignment="1">
      <alignment horizontal="center" readingOrder="1"/>
    </xf>
    <xf numFmtId="0" fontId="10" fillId="0" borderId="0" xfId="0" applyFont="1" applyAlignment="1" applyProtection="1">
      <alignment wrapText="1" readingOrder="1"/>
      <protection locked="0"/>
    </xf>
    <xf numFmtId="0" fontId="5" fillId="0" borderId="0" xfId="0" applyFont="1" applyAlignment="1" applyProtection="1">
      <alignment horizontal="left" wrapText="1" readingOrder="1"/>
      <protection locked="0"/>
    </xf>
    <xf numFmtId="0" fontId="3" fillId="0" borderId="2" xfId="0" applyFont="1" applyBorder="1" applyAlignment="1">
      <alignment wrapText="1" readingOrder="1"/>
    </xf>
    <xf numFmtId="165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11" fillId="0" borderId="0" xfId="0" applyFont="1" applyAlignment="1">
      <alignment wrapText="1" readingOrder="1"/>
    </xf>
    <xf numFmtId="165" fontId="10" fillId="0" borderId="0" xfId="0" applyNumberFormat="1" applyFont="1" applyAlignment="1" applyProtection="1">
      <alignment wrapText="1" readingOrder="1"/>
      <protection locked="0"/>
    </xf>
    <xf numFmtId="0" fontId="5" fillId="0" borderId="0" xfId="0" applyFont="1" applyAlignment="1">
      <alignment vertical="center"/>
    </xf>
    <xf numFmtId="3" fontId="12" fillId="0" borderId="0" xfId="0" applyNumberFormat="1" applyFont="1"/>
    <xf numFmtId="0" fontId="13" fillId="0" borderId="0" xfId="0" applyFont="1"/>
    <xf numFmtId="0" fontId="3" fillId="2" borderId="0" xfId="0" applyFont="1" applyFill="1" applyAlignment="1">
      <alignment readingOrder="1"/>
    </xf>
    <xf numFmtId="3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64" fontId="5" fillId="0" borderId="2" xfId="0" quotePrefix="1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1" fontId="5" fillId="0" borderId="2" xfId="0" quotePrefix="1" applyNumberFormat="1" applyFont="1" applyBorder="1" applyAlignment="1">
      <alignment horizontal="center" vertical="center"/>
    </xf>
    <xf numFmtId="164" fontId="5" fillId="0" borderId="2" xfId="0" quotePrefix="1" applyNumberFormat="1" applyFont="1" applyBorder="1" applyAlignment="1">
      <alignment horizontal="center" vertical="center"/>
    </xf>
    <xf numFmtId="0" fontId="3" fillId="0" borderId="0" xfId="0" applyFont="1"/>
    <xf numFmtId="0" fontId="12" fillId="3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 wrapText="1"/>
    </xf>
    <xf numFmtId="4" fontId="12" fillId="3" borderId="2" xfId="0" applyNumberFormat="1" applyFont="1" applyFill="1" applyBorder="1" applyAlignment="1">
      <alignment horizontal="right" vertical="center"/>
    </xf>
    <xf numFmtId="4" fontId="12" fillId="3" borderId="2" xfId="0" applyNumberFormat="1" applyFont="1" applyFill="1" applyBorder="1" applyAlignment="1">
      <alignment horizontal="center" vertical="center"/>
    </xf>
    <xf numFmtId="164" fontId="12" fillId="3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4" fontId="12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4" fontId="15" fillId="0" borderId="2" xfId="0" applyNumberFormat="1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 wrapText="1"/>
    </xf>
    <xf numFmtId="3" fontId="5" fillId="0" borderId="0" xfId="0" quotePrefix="1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/>
    </xf>
    <xf numFmtId="0" fontId="15" fillId="0" borderId="14" xfId="0" applyFont="1" applyBorder="1" applyAlignment="1">
      <alignment horizontal="left" vertical="center" wrapText="1"/>
    </xf>
    <xf numFmtId="3" fontId="12" fillId="0" borderId="0" xfId="0" applyNumberFormat="1" applyFont="1" applyAlignment="1">
      <alignment vertical="center"/>
    </xf>
    <xf numFmtId="0" fontId="16" fillId="3" borderId="12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vertical="center" wrapText="1"/>
    </xf>
    <xf numFmtId="4" fontId="5" fillId="3" borderId="2" xfId="0" applyNumberFormat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6" fillId="4" borderId="2" xfId="0" applyFont="1" applyFill="1" applyBorder="1" applyAlignment="1">
      <alignment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4" borderId="14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3" fontId="12" fillId="0" borderId="0" xfId="0" quotePrefix="1" applyNumberFormat="1" applyFont="1" applyAlignment="1">
      <alignment horizontal="left" vertical="center"/>
    </xf>
    <xf numFmtId="3" fontId="12" fillId="0" borderId="0" xfId="0" quotePrefix="1" applyNumberFormat="1" applyFont="1" applyAlignment="1">
      <alignment vertical="center"/>
    </xf>
    <xf numFmtId="4" fontId="12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3" fontId="15" fillId="0" borderId="0" xfId="0" applyNumberFormat="1" applyFont="1"/>
    <xf numFmtId="0" fontId="5" fillId="0" borderId="2" xfId="0" quotePrefix="1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/>
    </xf>
    <xf numFmtId="3" fontId="12" fillId="0" borderId="2" xfId="0" quotePrefix="1" applyNumberFormat="1" applyFont="1" applyBorder="1" applyAlignment="1">
      <alignment horizontal="left" vertical="center"/>
    </xf>
    <xf numFmtId="4" fontId="12" fillId="3" borderId="18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right" vertical="center" wrapText="1"/>
    </xf>
    <xf numFmtId="3" fontId="15" fillId="0" borderId="0" xfId="0" applyNumberFormat="1" applyFont="1" applyAlignment="1">
      <alignment horizontal="right" vertical="center"/>
    </xf>
    <xf numFmtId="0" fontId="5" fillId="5" borderId="2" xfId="0" quotePrefix="1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1" fontId="12" fillId="0" borderId="2" xfId="0" quotePrefix="1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3" fontId="12" fillId="3" borderId="2" xfId="0" applyNumberFormat="1" applyFont="1" applyFill="1" applyBorder="1" applyAlignment="1">
      <alignment horizontal="left" vertical="center" wrapText="1"/>
    </xf>
    <xf numFmtId="4" fontId="12" fillId="3" borderId="2" xfId="0" applyNumberFormat="1" applyFont="1" applyFill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lef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" fontId="15" fillId="0" borderId="2" xfId="0" applyNumberFormat="1" applyFont="1" applyBorder="1" applyAlignment="1">
      <alignment horizontal="right" vertical="center" wrapText="1"/>
    </xf>
    <xf numFmtId="3" fontId="15" fillId="0" borderId="2" xfId="0" applyNumberFormat="1" applyFont="1" applyBorder="1" applyAlignment="1">
      <alignment horizontal="left" vertical="center" wrapText="1"/>
    </xf>
    <xf numFmtId="4" fontId="12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15" fillId="0" borderId="0" xfId="0" applyFont="1"/>
    <xf numFmtId="4" fontId="15" fillId="0" borderId="0" xfId="0" applyNumberFormat="1" applyFont="1" applyAlignment="1">
      <alignment horizontal="right" vertical="center" wrapText="1"/>
    </xf>
    <xf numFmtId="4" fontId="3" fillId="0" borderId="0" xfId="1" applyNumberFormat="1" applyAlignment="1">
      <alignment horizontal="center" vertical="center" wrapText="1"/>
    </xf>
    <xf numFmtId="3" fontId="3" fillId="0" borderId="0" xfId="1" applyNumberFormat="1" applyAlignment="1">
      <alignment horizontal="center" vertical="center"/>
    </xf>
    <xf numFmtId="3" fontId="3" fillId="0" borderId="0" xfId="1" applyNumberFormat="1" applyAlignment="1">
      <alignment horizontal="left" vertical="center"/>
    </xf>
    <xf numFmtId="0" fontId="0" fillId="0" borderId="0" xfId="0" applyAlignment="1">
      <alignment horizontal="left" vertical="center"/>
    </xf>
    <xf numFmtId="3" fontId="2" fillId="0" borderId="0" xfId="1" applyNumberFormat="1" applyFont="1" applyAlignment="1">
      <alignment horizontal="left" vertical="center"/>
    </xf>
    <xf numFmtId="4" fontId="3" fillId="0" borderId="0" xfId="1" applyNumberFormat="1" applyAlignment="1">
      <alignment horizontal="left" vertical="center" wrapText="1"/>
    </xf>
    <xf numFmtId="164" fontId="3" fillId="0" borderId="0" xfId="1" applyNumberFormat="1" applyAlignment="1">
      <alignment horizontal="center" vertical="center"/>
    </xf>
    <xf numFmtId="0" fontId="3" fillId="0" borderId="0" xfId="1" applyAlignment="1">
      <alignment horizontal="left" vertical="center"/>
    </xf>
    <xf numFmtId="0" fontId="12" fillId="6" borderId="2" xfId="1" applyFont="1" applyFill="1" applyBorder="1" applyAlignment="1" applyProtection="1">
      <alignment horizontal="center" vertical="center" wrapText="1" readingOrder="1"/>
      <protection locked="0"/>
    </xf>
    <xf numFmtId="0" fontId="15" fillId="0" borderId="0" xfId="1" applyFont="1" applyAlignment="1">
      <alignment horizontal="center" vertical="center" readingOrder="1"/>
    </xf>
    <xf numFmtId="0" fontId="0" fillId="0" borderId="0" xfId="0" applyAlignment="1">
      <alignment horizontal="center" vertical="center" readingOrder="1"/>
    </xf>
    <xf numFmtId="1" fontId="12" fillId="6" borderId="2" xfId="1" applyNumberFormat="1" applyFont="1" applyFill="1" applyBorder="1" applyAlignment="1" applyProtection="1">
      <alignment horizontal="center" vertical="center" wrapText="1"/>
      <protection locked="0"/>
    </xf>
    <xf numFmtId="3" fontId="12" fillId="3" borderId="2" xfId="1" applyNumberFormat="1" applyFont="1" applyFill="1" applyBorder="1" applyAlignment="1" applyProtection="1">
      <alignment horizontal="center" vertical="center" wrapText="1"/>
      <protection locked="0"/>
    </xf>
    <xf numFmtId="1" fontId="15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15" fillId="0" borderId="2" xfId="1" applyNumberFormat="1" applyFont="1" applyBorder="1" applyAlignment="1" applyProtection="1">
      <alignment horizontal="center" vertical="center" wrapText="1"/>
      <protection locked="0"/>
    </xf>
    <xf numFmtId="4" fontId="15" fillId="0" borderId="12" xfId="1" applyNumberFormat="1" applyFont="1" applyBorder="1" applyAlignment="1" applyProtection="1">
      <alignment horizontal="center" vertical="center" wrapText="1"/>
      <protection locked="0"/>
    </xf>
    <xf numFmtId="165" fontId="15" fillId="0" borderId="2" xfId="1" applyNumberFormat="1" applyFont="1" applyBorder="1" applyAlignment="1" applyProtection="1">
      <alignment horizontal="center" vertical="center" wrapText="1" readingOrder="1"/>
      <protection locked="0"/>
    </xf>
    <xf numFmtId="0" fontId="15" fillId="2" borderId="0" xfId="1" applyFont="1" applyFill="1" applyAlignment="1">
      <alignment horizontal="left" vertical="center"/>
    </xf>
    <xf numFmtId="0" fontId="12" fillId="6" borderId="2" xfId="1" applyFont="1" applyFill="1" applyBorder="1" applyAlignment="1" applyProtection="1">
      <alignment horizontal="left" vertical="center" wrapText="1" readingOrder="1"/>
      <protection locked="0"/>
    </xf>
    <xf numFmtId="4" fontId="12" fillId="3" borderId="2" xfId="1" applyNumberFormat="1" applyFont="1" applyFill="1" applyBorder="1" applyAlignment="1" applyProtection="1">
      <alignment horizontal="center" vertical="center" wrapText="1"/>
      <protection locked="0"/>
    </xf>
    <xf numFmtId="4" fontId="19" fillId="3" borderId="2" xfId="0" applyNumberFormat="1" applyFont="1" applyFill="1" applyBorder="1" applyAlignment="1">
      <alignment horizontal="center" vertical="center"/>
    </xf>
    <xf numFmtId="165" fontId="12" fillId="3" borderId="2" xfId="1" applyNumberFormat="1" applyFont="1" applyFill="1" applyBorder="1" applyAlignment="1" applyProtection="1">
      <alignment horizontal="center" vertical="center" wrapText="1" readingOrder="1"/>
      <protection locked="0"/>
    </xf>
    <xf numFmtId="0" fontId="12" fillId="8" borderId="2" xfId="1" applyFont="1" applyFill="1" applyBorder="1" applyAlignment="1" applyProtection="1">
      <alignment horizontal="left" vertical="center" wrapText="1" readingOrder="1"/>
      <protection locked="0"/>
    </xf>
    <xf numFmtId="0" fontId="12" fillId="8" borderId="2" xfId="1" applyFont="1" applyFill="1" applyBorder="1" applyAlignment="1" applyProtection="1">
      <alignment horizontal="center" vertical="center" wrapText="1" readingOrder="1"/>
      <protection locked="0"/>
    </xf>
    <xf numFmtId="4" fontId="12" fillId="8" borderId="2" xfId="1" applyNumberFormat="1" applyFont="1" applyFill="1" applyBorder="1" applyAlignment="1" applyProtection="1">
      <alignment horizontal="center" vertical="center" wrapText="1"/>
      <protection locked="0"/>
    </xf>
    <xf numFmtId="4" fontId="19" fillId="8" borderId="2" xfId="0" applyNumberFormat="1" applyFont="1" applyFill="1" applyBorder="1" applyAlignment="1">
      <alignment horizontal="center" vertical="center"/>
    </xf>
    <xf numFmtId="165" fontId="12" fillId="8" borderId="2" xfId="1" applyNumberFormat="1" applyFont="1" applyFill="1" applyBorder="1" applyAlignment="1" applyProtection="1">
      <alignment horizontal="center" vertical="center" wrapText="1" readingOrder="1"/>
      <protection locked="0"/>
    </xf>
    <xf numFmtId="0" fontId="12" fillId="0" borderId="2" xfId="1" applyFont="1" applyBorder="1" applyAlignment="1" applyProtection="1">
      <alignment horizontal="left" vertical="center" wrapText="1" readingOrder="1"/>
      <protection locked="0"/>
    </xf>
    <xf numFmtId="0" fontId="12" fillId="0" borderId="2" xfId="1" applyFont="1" applyBorder="1" applyAlignment="1" applyProtection="1">
      <alignment horizontal="center" vertical="center" wrapText="1" readingOrder="1"/>
      <protection locked="0"/>
    </xf>
    <xf numFmtId="4" fontId="12" fillId="0" borderId="2" xfId="1" applyNumberFormat="1" applyFont="1" applyBorder="1" applyAlignment="1" applyProtection="1">
      <alignment horizontal="center" vertical="center" wrapText="1"/>
      <protection locked="0"/>
    </xf>
    <xf numFmtId="4" fontId="19" fillId="0" borderId="2" xfId="0" applyNumberFormat="1" applyFont="1" applyBorder="1" applyAlignment="1">
      <alignment horizontal="center" vertical="center"/>
    </xf>
    <xf numFmtId="165" fontId="12" fillId="0" borderId="2" xfId="1" applyNumberFormat="1" applyFont="1" applyBorder="1" applyAlignment="1" applyProtection="1">
      <alignment horizontal="center" vertical="center" wrapText="1" readingOrder="1"/>
      <protection locked="0"/>
    </xf>
    <xf numFmtId="0" fontId="15" fillId="0" borderId="2" xfId="1" applyFont="1" applyBorder="1" applyAlignment="1" applyProtection="1">
      <alignment horizontal="left" vertical="center" wrapText="1" readingOrder="1"/>
      <protection locked="0"/>
    </xf>
    <xf numFmtId="0" fontId="15" fillId="0" borderId="2" xfId="1" applyFont="1" applyBorder="1" applyAlignment="1" applyProtection="1">
      <alignment horizontal="center" vertical="center" wrapText="1" readingOrder="1"/>
      <protection locked="0"/>
    </xf>
    <xf numFmtId="4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4" fontId="3" fillId="0" borderId="12" xfId="1" applyNumberFormat="1" applyBorder="1" applyAlignment="1" applyProtection="1">
      <alignment horizontal="center" vertical="center" wrapText="1"/>
      <protection locked="0"/>
    </xf>
    <xf numFmtId="2" fontId="19" fillId="0" borderId="2" xfId="0" applyNumberFormat="1" applyFont="1" applyBorder="1" applyAlignment="1">
      <alignment horizontal="center" vertical="center"/>
    </xf>
    <xf numFmtId="4" fontId="3" fillId="0" borderId="2" xfId="1" applyNumberFormat="1" applyBorder="1" applyAlignment="1" applyProtection="1">
      <alignment horizontal="center" vertical="center" wrapText="1"/>
      <protection locked="0"/>
    </xf>
    <xf numFmtId="4" fontId="3" fillId="7" borderId="2" xfId="1" applyNumberFormat="1" applyFill="1" applyBorder="1" applyAlignment="1" applyProtection="1">
      <alignment horizontal="center" vertical="center" wrapText="1"/>
      <protection locked="0"/>
    </xf>
    <xf numFmtId="4" fontId="19" fillId="3" borderId="0" xfId="0" applyNumberFormat="1" applyFont="1" applyFill="1" applyAlignment="1">
      <alignment horizontal="center" vertical="center"/>
    </xf>
    <xf numFmtId="4" fontId="20" fillId="0" borderId="2" xfId="0" applyNumberFormat="1" applyFont="1" applyBorder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9" fillId="8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4" fontId="5" fillId="0" borderId="2" xfId="1" applyNumberFormat="1" applyFont="1" applyBorder="1" applyAlignment="1" applyProtection="1">
      <alignment horizontal="center" vertical="center" wrapText="1"/>
      <protection locked="0"/>
    </xf>
    <xf numFmtId="4" fontId="5" fillId="0" borderId="12" xfId="1" applyNumberFormat="1" applyFont="1" applyBorder="1" applyAlignment="1" applyProtection="1">
      <alignment horizontal="center" vertical="center" wrapText="1"/>
      <protection locked="0"/>
    </xf>
    <xf numFmtId="2" fontId="19" fillId="8" borderId="2" xfId="0" applyNumberFormat="1" applyFont="1" applyFill="1" applyBorder="1" applyAlignment="1">
      <alignment horizontal="center" vertical="center"/>
    </xf>
    <xf numFmtId="4" fontId="19" fillId="8" borderId="0" xfId="0" applyNumberFormat="1" applyFont="1" applyFill="1" applyAlignment="1">
      <alignment horizontal="center" vertical="center"/>
    </xf>
    <xf numFmtId="165" fontId="12" fillId="3" borderId="2" xfId="1" applyNumberFormat="1" applyFont="1" applyFill="1" applyBorder="1" applyAlignment="1">
      <alignment horizontal="center" vertical="center" wrapText="1" readingOrder="1"/>
    </xf>
    <xf numFmtId="165" fontId="12" fillId="8" borderId="2" xfId="1" applyNumberFormat="1" applyFont="1" applyFill="1" applyBorder="1" applyAlignment="1">
      <alignment horizontal="center" vertical="center" wrapText="1" readingOrder="1"/>
    </xf>
    <xf numFmtId="165" fontId="12" fillId="0" borderId="2" xfId="1" applyNumberFormat="1" applyFont="1" applyBorder="1" applyAlignment="1">
      <alignment horizontal="center" vertical="center" wrapText="1" readingOrder="1"/>
    </xf>
    <xf numFmtId="0" fontId="12" fillId="3" borderId="2" xfId="1" applyFont="1" applyFill="1" applyBorder="1" applyAlignment="1" applyProtection="1">
      <alignment horizontal="left" vertical="center" wrapText="1" readingOrder="1"/>
      <protection locked="0"/>
    </xf>
    <xf numFmtId="0" fontId="12" fillId="3" borderId="2" xfId="1" applyFont="1" applyFill="1" applyBorder="1" applyAlignment="1" applyProtection="1">
      <alignment horizontal="center" vertical="center" wrapText="1" readingOrder="1"/>
      <protection locked="0"/>
    </xf>
    <xf numFmtId="0" fontId="15" fillId="0" borderId="14" xfId="1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center" vertical="center"/>
    </xf>
    <xf numFmtId="4" fontId="3" fillId="0" borderId="32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4" fontId="5" fillId="7" borderId="2" xfId="1" applyNumberFormat="1" applyFont="1" applyFill="1" applyBorder="1" applyAlignment="1" applyProtection="1">
      <alignment horizontal="center" vertical="center" wrapText="1"/>
      <protection locked="0"/>
    </xf>
    <xf numFmtId="3" fontId="5" fillId="6" borderId="2" xfId="1" applyNumberFormat="1" applyFont="1" applyFill="1" applyBorder="1" applyAlignment="1" applyProtection="1">
      <alignment horizontal="center" vertical="center" wrapText="1"/>
      <protection locked="0"/>
    </xf>
    <xf numFmtId="4" fontId="5" fillId="0" borderId="32" xfId="0" applyNumberFormat="1" applyFont="1" applyBorder="1" applyAlignment="1">
      <alignment horizontal="center" vertical="center" wrapText="1"/>
    </xf>
    <xf numFmtId="4" fontId="5" fillId="11" borderId="32" xfId="0" applyNumberFormat="1" applyFont="1" applyFill="1" applyBorder="1" applyAlignment="1">
      <alignment horizontal="center" vertical="center" wrapText="1"/>
    </xf>
    <xf numFmtId="4" fontId="5" fillId="10" borderId="32" xfId="0" applyNumberFormat="1" applyFont="1" applyFill="1" applyBorder="1" applyAlignment="1">
      <alignment horizontal="center" vertical="center" wrapText="1"/>
    </xf>
    <xf numFmtId="4" fontId="5" fillId="9" borderId="2" xfId="1" applyNumberFormat="1" applyFont="1" applyFill="1" applyBorder="1" applyAlignment="1" applyProtection="1">
      <alignment horizontal="center" vertical="center" wrapText="1"/>
      <protection locked="0"/>
    </xf>
    <xf numFmtId="4" fontId="5" fillId="8" borderId="2" xfId="1" applyNumberFormat="1" applyFont="1" applyFill="1" applyBorder="1" applyAlignment="1" applyProtection="1">
      <alignment horizontal="center" vertical="center" wrapText="1"/>
      <protection locked="0"/>
    </xf>
    <xf numFmtId="4" fontId="5" fillId="6" borderId="2" xfId="1" applyNumberFormat="1" applyFont="1" applyFill="1" applyBorder="1" applyAlignment="1" applyProtection="1">
      <alignment horizontal="center" vertical="center" wrapText="1"/>
      <protection locked="0"/>
    </xf>
    <xf numFmtId="4" fontId="5" fillId="8" borderId="2" xfId="2" applyNumberFormat="1" applyFont="1" applyFill="1" applyBorder="1" applyAlignment="1" applyProtection="1">
      <alignment horizontal="center" vertical="center" wrapText="1"/>
      <protection locked="0"/>
    </xf>
    <xf numFmtId="4" fontId="5" fillId="7" borderId="2" xfId="2" applyNumberFormat="1" applyFont="1" applyFill="1" applyBorder="1" applyAlignment="1" applyProtection="1">
      <alignment horizontal="center" vertical="center" wrapText="1"/>
      <protection locked="0"/>
    </xf>
    <xf numFmtId="4" fontId="3" fillId="0" borderId="2" xfId="2" applyNumberFormat="1" applyBorder="1" applyAlignment="1" applyProtection="1">
      <alignment horizontal="center" vertical="center" wrapText="1"/>
      <protection locked="0"/>
    </xf>
    <xf numFmtId="4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33" xfId="0" applyNumberFormat="1" applyFont="1" applyBorder="1" applyAlignment="1">
      <alignment horizontal="center" vertical="center" wrapText="1"/>
    </xf>
    <xf numFmtId="4" fontId="5" fillId="8" borderId="12" xfId="1" applyNumberFormat="1" applyFont="1" applyFill="1" applyBorder="1" applyAlignment="1" applyProtection="1">
      <alignment horizontal="center" vertical="center" wrapText="1"/>
      <protection locked="0"/>
    </xf>
    <xf numFmtId="4" fontId="5" fillId="3" borderId="12" xfId="1" applyNumberFormat="1" applyFont="1" applyFill="1" applyBorder="1" applyAlignment="1" applyProtection="1">
      <alignment horizontal="center" vertical="center" wrapText="1"/>
      <protection locked="0"/>
    </xf>
    <xf numFmtId="4" fontId="5" fillId="3" borderId="27" xfId="1" applyNumberFormat="1" applyFont="1" applyFill="1" applyBorder="1" applyAlignment="1" applyProtection="1">
      <alignment horizontal="center" vertical="center" wrapText="1"/>
      <protection locked="0"/>
    </xf>
    <xf numFmtId="165" fontId="12" fillId="3" borderId="28" xfId="1" applyNumberFormat="1" applyFont="1" applyFill="1" applyBorder="1" applyAlignment="1">
      <alignment horizontal="center" vertical="center" wrapText="1" readingOrder="1"/>
    </xf>
    <xf numFmtId="4" fontId="21" fillId="0" borderId="2" xfId="0" applyNumberFormat="1" applyFont="1" applyBorder="1" applyAlignment="1">
      <alignment horizontal="center" vertical="center"/>
    </xf>
    <xf numFmtId="165" fontId="15" fillId="0" borderId="2" xfId="1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center"/>
    </xf>
    <xf numFmtId="0" fontId="5" fillId="0" borderId="2" xfId="0" quotePrefix="1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 readingOrder="1"/>
    </xf>
    <xf numFmtId="165" fontId="10" fillId="0" borderId="0" xfId="0" applyNumberFormat="1" applyFont="1" applyBorder="1" applyAlignment="1" applyProtection="1">
      <alignment horizontal="center" vertical="center" wrapText="1" readingOrder="1"/>
      <protection locked="0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4" fontId="12" fillId="3" borderId="2" xfId="1" applyNumberFormat="1" applyFont="1" applyFill="1" applyBorder="1" applyAlignment="1" applyProtection="1">
      <alignment horizontal="center" vertical="center" wrapText="1" readingOrder="1"/>
      <protection locked="0"/>
    </xf>
    <xf numFmtId="4" fontId="13" fillId="0" borderId="2" xfId="0" applyNumberFormat="1" applyFont="1" applyFill="1" applyBorder="1" applyAlignment="1">
      <alignment horizontal="center" vertical="center"/>
    </xf>
    <xf numFmtId="4" fontId="19" fillId="0" borderId="2" xfId="0" applyNumberFormat="1" applyFont="1" applyFill="1" applyBorder="1" applyAlignment="1">
      <alignment horizontal="center" vertical="center"/>
    </xf>
    <xf numFmtId="1" fontId="5" fillId="0" borderId="34" xfId="0" applyNumberFormat="1" applyFont="1" applyBorder="1" applyAlignment="1">
      <alignment horizontal="center" vertical="center"/>
    </xf>
    <xf numFmtId="4" fontId="12" fillId="10" borderId="32" xfId="0" applyNumberFormat="1" applyFont="1" applyFill="1" applyBorder="1" applyAlignment="1">
      <alignment horizontal="right" vertical="center"/>
    </xf>
    <xf numFmtId="4" fontId="12" fillId="0" borderId="32" xfId="0" applyNumberFormat="1" applyFont="1" applyBorder="1" applyAlignment="1">
      <alignment horizontal="right" vertical="center"/>
    </xf>
    <xf numFmtId="4" fontId="15" fillId="0" borderId="32" xfId="0" applyNumberFormat="1" applyFont="1" applyBorder="1" applyAlignment="1">
      <alignment horizontal="right" vertical="center"/>
    </xf>
    <xf numFmtId="4" fontId="12" fillId="10" borderId="35" xfId="0" applyNumberFormat="1" applyFont="1" applyFill="1" applyBorder="1" applyAlignment="1">
      <alignment horizontal="right" vertical="center"/>
    </xf>
    <xf numFmtId="4" fontId="12" fillId="0" borderId="35" xfId="0" applyNumberFormat="1" applyFont="1" applyBorder="1" applyAlignment="1">
      <alignment horizontal="right" vertical="center"/>
    </xf>
    <xf numFmtId="4" fontId="12" fillId="0" borderId="35" xfId="0" applyNumberFormat="1" applyFont="1" applyFill="1" applyBorder="1" applyAlignment="1">
      <alignment horizontal="right" vertical="center"/>
    </xf>
    <xf numFmtId="4" fontId="12" fillId="0" borderId="33" xfId="0" applyNumberFormat="1" applyFont="1" applyBorder="1" applyAlignment="1">
      <alignment horizontal="right" vertical="center"/>
    </xf>
    <xf numFmtId="1" fontId="5" fillId="0" borderId="32" xfId="0" applyNumberFormat="1" applyFont="1" applyBorder="1" applyAlignment="1">
      <alignment horizontal="center" vertical="center"/>
    </xf>
    <xf numFmtId="0" fontId="0" fillId="0" borderId="0" xfId="0" applyFont="1" applyAlignment="1"/>
    <xf numFmtId="4" fontId="3" fillId="0" borderId="0" xfId="0" applyNumberFormat="1" applyFont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" fontId="5" fillId="0" borderId="32" xfId="0" applyNumberFormat="1" applyFont="1" applyBorder="1" applyAlignment="1">
      <alignment horizontal="center" vertical="center" wrapText="1"/>
    </xf>
    <xf numFmtId="4" fontId="12" fillId="3" borderId="32" xfId="0" applyNumberFormat="1" applyFont="1" applyFill="1" applyBorder="1" applyAlignment="1">
      <alignment horizontal="center" vertical="center" wrapText="1"/>
    </xf>
    <xf numFmtId="4" fontId="12" fillId="0" borderId="32" xfId="0" applyNumberFormat="1" applyFont="1" applyFill="1" applyBorder="1" applyAlignment="1">
      <alignment horizontal="center" vertical="center" wrapText="1"/>
    </xf>
    <xf numFmtId="4" fontId="15" fillId="0" borderId="32" xfId="0" applyNumberFormat="1" applyFont="1" applyFill="1" applyBorder="1" applyAlignment="1">
      <alignment horizontal="center" vertical="center" wrapText="1"/>
    </xf>
    <xf numFmtId="4" fontId="12" fillId="10" borderId="32" xfId="0" applyNumberFormat="1" applyFont="1" applyFill="1" applyBorder="1" applyAlignment="1">
      <alignment horizontal="center" vertical="center" wrapText="1"/>
    </xf>
    <xf numFmtId="4" fontId="12" fillId="0" borderId="32" xfId="0" applyNumberFormat="1" applyFont="1" applyBorder="1" applyAlignment="1">
      <alignment horizontal="center" vertical="center" wrapText="1"/>
    </xf>
    <xf numFmtId="4" fontId="15" fillId="0" borderId="32" xfId="0" applyNumberFormat="1" applyFont="1" applyBorder="1" applyAlignment="1">
      <alignment horizontal="center" vertical="center" wrapText="1"/>
    </xf>
    <xf numFmtId="4" fontId="12" fillId="10" borderId="35" xfId="0" applyNumberFormat="1" applyFont="1" applyFill="1" applyBorder="1" applyAlignment="1">
      <alignment horizontal="center" vertical="center" wrapText="1"/>
    </xf>
    <xf numFmtId="165" fontId="11" fillId="0" borderId="32" xfId="0" applyNumberFormat="1" applyFont="1" applyBorder="1" applyAlignment="1">
      <alignment horizontal="center" vertical="center" wrapText="1" readingOrder="1"/>
    </xf>
    <xf numFmtId="4" fontId="12" fillId="0" borderId="2" xfId="0" applyNumberFormat="1" applyFont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Fill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164" fontId="12" fillId="3" borderId="2" xfId="0" applyNumberFormat="1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2" fillId="0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 readingOrder="1"/>
    </xf>
    <xf numFmtId="1" fontId="5" fillId="0" borderId="2" xfId="0" quotePrefix="1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0" xfId="0" applyFont="1" applyAlignment="1" applyProtection="1">
      <alignment horizontal="center" vertical="center" wrapText="1" readingOrder="1"/>
      <protection locked="0"/>
    </xf>
    <xf numFmtId="0" fontId="6" fillId="0" borderId="0" xfId="0" applyFont="1" applyAlignment="1" applyProtection="1">
      <alignment wrapText="1" readingOrder="1"/>
      <protection locked="0"/>
    </xf>
    <xf numFmtId="0" fontId="5" fillId="0" borderId="0" xfId="0" applyFont="1" applyAlignment="1" applyProtection="1">
      <alignment horizontal="left" wrapText="1" readingOrder="1"/>
      <protection locked="0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14" fillId="0" borderId="2" xfId="0" applyFont="1" applyBorder="1" applyAlignment="1" applyProtection="1">
      <alignment horizontal="center" vertical="center" wrapText="1" readingOrder="1"/>
      <protection locked="0"/>
    </xf>
    <xf numFmtId="0" fontId="5" fillId="0" borderId="12" xfId="0" quotePrefix="1" applyFont="1" applyBorder="1" applyAlignment="1">
      <alignment horizontal="center" vertical="center" wrapText="1"/>
    </xf>
    <xf numFmtId="0" fontId="5" fillId="0" borderId="13" xfId="0" quotePrefix="1" applyFont="1" applyBorder="1" applyAlignment="1">
      <alignment horizontal="center" vertical="center" wrapText="1"/>
    </xf>
    <xf numFmtId="3" fontId="12" fillId="3" borderId="12" xfId="0" quotePrefix="1" applyNumberFormat="1" applyFont="1" applyFill="1" applyBorder="1" applyAlignment="1">
      <alignment horizontal="center" vertical="center"/>
    </xf>
    <xf numFmtId="3" fontId="12" fillId="3" borderId="13" xfId="0" quotePrefix="1" applyNumberFormat="1" applyFont="1" applyFill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 wrapText="1"/>
    </xf>
    <xf numFmtId="3" fontId="12" fillId="3" borderId="16" xfId="0" quotePrefix="1" applyNumberFormat="1" applyFont="1" applyFill="1" applyBorder="1" applyAlignment="1">
      <alignment horizontal="center" vertical="center"/>
    </xf>
    <xf numFmtId="3" fontId="12" fillId="3" borderId="17" xfId="0" quotePrefix="1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left" wrapText="1"/>
    </xf>
    <xf numFmtId="3" fontId="2" fillId="0" borderId="0" xfId="0" applyNumberFormat="1" applyFont="1" applyAlignment="1">
      <alignment horizontal="left"/>
    </xf>
    <xf numFmtId="0" fontId="5" fillId="0" borderId="36" xfId="0" applyFont="1" applyBorder="1" applyAlignment="1">
      <alignment horizontal="left" vertical="center"/>
    </xf>
    <xf numFmtId="3" fontId="17" fillId="0" borderId="25" xfId="0" applyNumberFormat="1" applyFont="1" applyBorder="1" applyAlignment="1">
      <alignment horizontal="center" vertical="center"/>
    </xf>
    <xf numFmtId="1" fontId="5" fillId="0" borderId="12" xfId="0" quotePrefix="1" applyNumberFormat="1" applyFont="1" applyBorder="1" applyAlignment="1">
      <alignment horizontal="center" vertical="center" wrapText="1"/>
    </xf>
    <xf numFmtId="1" fontId="5" fillId="0" borderId="13" xfId="0" quotePrefix="1" applyNumberFormat="1" applyFont="1" applyBorder="1" applyAlignment="1">
      <alignment horizontal="center" vertical="center" wrapText="1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5" fillId="0" borderId="26" xfId="0" applyNumberFormat="1" applyFont="1" applyBorder="1" applyAlignment="1">
      <alignment horizontal="left" vertical="center"/>
    </xf>
    <xf numFmtId="0" fontId="17" fillId="0" borderId="0" xfId="1" applyFont="1" applyAlignment="1" applyProtection="1">
      <alignment horizontal="center" vertical="center" wrapText="1" readingOrder="1"/>
      <protection locked="0"/>
    </xf>
    <xf numFmtId="0" fontId="12" fillId="6" borderId="12" xfId="1" applyFont="1" applyFill="1" applyBorder="1" applyAlignment="1" applyProtection="1">
      <alignment horizontal="center" vertical="center" wrapText="1" readingOrder="1"/>
      <protection locked="0"/>
    </xf>
    <xf numFmtId="0" fontId="12" fillId="6" borderId="26" xfId="1" applyFont="1" applyFill="1" applyBorder="1" applyAlignment="1" applyProtection="1">
      <alignment horizontal="center" vertical="center" wrapText="1" readingOrder="1"/>
      <protection locked="0"/>
    </xf>
    <xf numFmtId="0" fontId="12" fillId="6" borderId="13" xfId="1" applyFont="1" applyFill="1" applyBorder="1" applyAlignment="1" applyProtection="1">
      <alignment horizontal="center" vertical="center" wrapText="1" readingOrder="1"/>
      <protection locked="0"/>
    </xf>
    <xf numFmtId="1" fontId="12" fillId="6" borderId="12" xfId="1" applyNumberFormat="1" applyFont="1" applyFill="1" applyBorder="1" applyAlignment="1" applyProtection="1">
      <alignment horizontal="center" vertical="center" wrapText="1"/>
      <protection locked="0"/>
    </xf>
    <xf numFmtId="1" fontId="12" fillId="6" borderId="26" xfId="1" applyNumberFormat="1" applyFont="1" applyFill="1" applyBorder="1" applyAlignment="1" applyProtection="1">
      <alignment horizontal="center" vertical="center" wrapText="1"/>
      <protection locked="0"/>
    </xf>
    <xf numFmtId="1" fontId="12" fillId="6" borderId="13" xfId="1" applyNumberFormat="1" applyFont="1" applyFill="1" applyBorder="1" applyAlignment="1" applyProtection="1">
      <alignment horizontal="center" vertical="center" wrapText="1"/>
      <protection locked="0"/>
    </xf>
    <xf numFmtId="0" fontId="18" fillId="7" borderId="12" xfId="1" applyFont="1" applyFill="1" applyBorder="1" applyAlignment="1" applyProtection="1">
      <alignment horizontal="center" vertical="center" wrapText="1" readingOrder="1"/>
      <protection locked="0"/>
    </xf>
    <xf numFmtId="0" fontId="18" fillId="7" borderId="26" xfId="1" applyFont="1" applyFill="1" applyBorder="1" applyAlignment="1" applyProtection="1">
      <alignment horizontal="center" vertical="center" wrapText="1" readingOrder="1"/>
      <protection locked="0"/>
    </xf>
    <xf numFmtId="0" fontId="18" fillId="7" borderId="13" xfId="1" applyFont="1" applyFill="1" applyBorder="1" applyAlignment="1" applyProtection="1">
      <alignment horizontal="center" vertical="center" wrapText="1" readingOrder="1"/>
      <protection locked="0"/>
    </xf>
    <xf numFmtId="0" fontId="5" fillId="0" borderId="15" xfId="1" applyFont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 wrapText="1"/>
    </xf>
    <xf numFmtId="0" fontId="5" fillId="0" borderId="30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left" vertical="center" wrapText="1"/>
    </xf>
    <xf numFmtId="0" fontId="5" fillId="0" borderId="25" xfId="1" applyFont="1" applyBorder="1" applyAlignment="1">
      <alignment horizontal="left" vertical="center" wrapText="1"/>
    </xf>
    <xf numFmtId="0" fontId="5" fillId="0" borderId="31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/>
    </xf>
    <xf numFmtId="0" fontId="5" fillId="0" borderId="29" xfId="1" applyFont="1" applyBorder="1" applyAlignment="1">
      <alignment horizontal="left" vertical="center"/>
    </xf>
    <xf numFmtId="0" fontId="5" fillId="0" borderId="30" xfId="1" applyFont="1" applyBorder="1" applyAlignment="1">
      <alignment horizontal="left" vertical="center"/>
    </xf>
    <xf numFmtId="0" fontId="5" fillId="0" borderId="27" xfId="1" applyFont="1" applyBorder="1" applyAlignment="1">
      <alignment horizontal="left" vertical="center"/>
    </xf>
    <xf numFmtId="0" fontId="5" fillId="0" borderId="25" xfId="1" applyFont="1" applyBorder="1" applyAlignment="1">
      <alignment horizontal="left" vertical="center"/>
    </xf>
    <xf numFmtId="0" fontId="5" fillId="0" borderId="31" xfId="1" applyFont="1" applyBorder="1" applyAlignment="1">
      <alignment horizontal="left" vertical="center"/>
    </xf>
    <xf numFmtId="3" fontId="2" fillId="0" borderId="0" xfId="1" applyNumberFormat="1" applyFont="1" applyAlignment="1">
      <alignment horizontal="left" vertical="center" wrapText="1"/>
    </xf>
    <xf numFmtId="3" fontId="2" fillId="0" borderId="0" xfId="1" applyNumberFormat="1" applyFont="1" applyAlignment="1">
      <alignment horizontal="left" vertical="center"/>
    </xf>
    <xf numFmtId="4" fontId="3" fillId="0" borderId="37" xfId="0" applyNumberFormat="1" applyFont="1" applyBorder="1" applyAlignment="1">
      <alignment horizontal="center" vertical="center" readingOrder="1"/>
    </xf>
    <xf numFmtId="3" fontId="15" fillId="0" borderId="2" xfId="1" applyNumberFormat="1" applyFont="1" applyBorder="1" applyAlignment="1" applyProtection="1">
      <alignment horizontal="center" vertical="center" wrapText="1" readingOrder="1"/>
      <protection locked="0"/>
    </xf>
    <xf numFmtId="0" fontId="0" fillId="0" borderId="0" xfId="0" applyFont="1" applyFill="1"/>
    <xf numFmtId="0" fontId="22" fillId="0" borderId="0" xfId="0" applyFont="1" applyFill="1" applyAlignment="1" applyProtection="1">
      <alignment vertical="top" wrapText="1" readingOrder="1"/>
      <protection locked="0"/>
    </xf>
    <xf numFmtId="0" fontId="0" fillId="0" borderId="0" xfId="0" applyFont="1" applyFill="1"/>
    <xf numFmtId="0" fontId="22" fillId="0" borderId="0" xfId="0" applyFont="1" applyFill="1" applyAlignment="1" applyProtection="1">
      <alignment vertical="top" wrapText="1" readingOrder="1"/>
      <protection locked="0"/>
    </xf>
    <xf numFmtId="166" fontId="22" fillId="0" borderId="0" xfId="0" applyNumberFormat="1" applyFont="1" applyFill="1" applyAlignment="1" applyProtection="1">
      <alignment vertical="top" wrapText="1" readingOrder="1"/>
      <protection locked="0"/>
    </xf>
    <xf numFmtId="0" fontId="22" fillId="12" borderId="0" xfId="0" applyFont="1" applyFill="1" applyAlignment="1" applyProtection="1">
      <alignment vertical="top" wrapText="1" readingOrder="1"/>
      <protection locked="0"/>
    </xf>
    <xf numFmtId="0" fontId="0" fillId="12" borderId="0" xfId="0" applyFont="1" applyFill="1"/>
    <xf numFmtId="0" fontId="22" fillId="12" borderId="0" xfId="0" applyFont="1" applyFill="1" applyAlignment="1" applyProtection="1">
      <alignment vertical="top" wrapText="1" readingOrder="1"/>
      <protection locked="0"/>
    </xf>
    <xf numFmtId="0" fontId="23" fillId="12" borderId="0" xfId="0" applyFont="1" applyFill="1" applyAlignment="1" applyProtection="1">
      <alignment vertical="top" wrapText="1" readingOrder="1"/>
      <protection locked="0"/>
    </xf>
    <xf numFmtId="0" fontId="1" fillId="12" borderId="0" xfId="0" applyFont="1" applyFill="1"/>
    <xf numFmtId="166" fontId="22" fillId="12" borderId="0" xfId="0" applyNumberFormat="1" applyFont="1" applyFill="1" applyAlignment="1" applyProtection="1">
      <alignment vertical="top" wrapText="1" readingOrder="1"/>
      <protection locked="0"/>
    </xf>
    <xf numFmtId="0" fontId="22" fillId="12" borderId="0" xfId="0" applyFont="1" applyFill="1" applyBorder="1" applyAlignment="1" applyProtection="1">
      <alignment horizontal="center" vertical="top" wrapText="1" readingOrder="1"/>
      <protection locked="0"/>
    </xf>
    <xf numFmtId="0" fontId="0" fillId="12" borderId="0" xfId="0" applyFont="1" applyFill="1" applyBorder="1" applyAlignment="1" applyProtection="1">
      <alignment vertical="top" wrapText="1"/>
      <protection locked="0"/>
    </xf>
    <xf numFmtId="2" fontId="0" fillId="0" borderId="0" xfId="0" applyNumberFormat="1" applyFont="1" applyFill="1"/>
    <xf numFmtId="2" fontId="0" fillId="0" borderId="0" xfId="0" applyNumberFormat="1"/>
    <xf numFmtId="2" fontId="22" fillId="0" borderId="0" xfId="0" applyNumberFormat="1" applyFont="1" applyFill="1"/>
    <xf numFmtId="2" fontId="22" fillId="12" borderId="0" xfId="0" applyNumberFormat="1" applyFont="1" applyFill="1"/>
    <xf numFmtId="2" fontId="22" fillId="12" borderId="0" xfId="0" applyNumberFormat="1" applyFont="1" applyFill="1" applyBorder="1"/>
    <xf numFmtId="2" fontId="22" fillId="12" borderId="41" xfId="0" applyNumberFormat="1" applyFont="1" applyFill="1" applyBorder="1"/>
    <xf numFmtId="2" fontId="22" fillId="0" borderId="39" xfId="0" applyNumberFormat="1" applyFont="1" applyFill="1" applyBorder="1"/>
    <xf numFmtId="2" fontId="0" fillId="0" borderId="0" xfId="0" applyNumberFormat="1" applyFont="1" applyFill="1" applyBorder="1"/>
    <xf numFmtId="2" fontId="22" fillId="12" borderId="43" xfId="0" applyNumberFormat="1" applyFont="1" applyFill="1" applyBorder="1"/>
    <xf numFmtId="2" fontId="22" fillId="0" borderId="43" xfId="0" applyNumberFormat="1" applyFont="1" applyFill="1" applyBorder="1"/>
    <xf numFmtId="2" fontId="22" fillId="0" borderId="44" xfId="0" applyNumberFormat="1" applyFont="1" applyFill="1" applyBorder="1"/>
    <xf numFmtId="166" fontId="22" fillId="0" borderId="39" xfId="0" applyNumberFormat="1" applyFont="1" applyFill="1" applyBorder="1" applyAlignment="1" applyProtection="1">
      <alignment vertical="top" wrapText="1" readingOrder="1"/>
      <protection locked="0"/>
    </xf>
    <xf numFmtId="0" fontId="0" fillId="0" borderId="39" xfId="0" applyFont="1" applyFill="1" applyBorder="1"/>
    <xf numFmtId="0" fontId="22" fillId="0" borderId="39" xfId="0" applyFont="1" applyFill="1" applyBorder="1" applyAlignment="1" applyProtection="1">
      <alignment vertical="top" wrapText="1" readingOrder="1"/>
      <protection locked="0"/>
    </xf>
    <xf numFmtId="0" fontId="22" fillId="0" borderId="39" xfId="0" applyFont="1" applyFill="1" applyBorder="1" applyAlignment="1" applyProtection="1">
      <alignment vertical="top" wrapText="1" readingOrder="1"/>
      <protection locked="0"/>
    </xf>
    <xf numFmtId="0" fontId="22" fillId="12" borderId="45" xfId="0" applyFont="1" applyFill="1" applyBorder="1" applyAlignment="1" applyProtection="1">
      <alignment horizontal="center" vertical="top" wrapText="1" readingOrder="1"/>
      <protection locked="0"/>
    </xf>
    <xf numFmtId="0" fontId="24" fillId="0" borderId="0" xfId="0" applyFont="1" applyAlignment="1">
      <alignment horizontal="center"/>
    </xf>
    <xf numFmtId="0" fontId="0" fillId="0" borderId="47" xfId="0" applyFont="1" applyFill="1" applyBorder="1" applyAlignment="1">
      <alignment horizontal="center"/>
    </xf>
    <xf numFmtId="0" fontId="23" fillId="12" borderId="46" xfId="0" applyFont="1" applyFill="1" applyBorder="1" applyAlignment="1" applyProtection="1">
      <alignment horizontal="center" vertical="top" wrapText="1" readingOrder="1"/>
      <protection locked="0"/>
    </xf>
    <xf numFmtId="0" fontId="1" fillId="12" borderId="38" xfId="0" applyFont="1" applyFill="1" applyBorder="1" applyAlignment="1" applyProtection="1">
      <alignment vertical="top" wrapText="1"/>
      <protection locked="0"/>
    </xf>
    <xf numFmtId="0" fontId="23" fillId="12" borderId="38" xfId="0" applyFont="1" applyFill="1" applyBorder="1" applyAlignment="1" applyProtection="1">
      <alignment horizontal="center" vertical="top" wrapText="1" readingOrder="1"/>
      <protection locked="0"/>
    </xf>
    <xf numFmtId="0" fontId="23" fillId="12" borderId="38" xfId="0" applyFont="1" applyFill="1" applyBorder="1" applyAlignment="1" applyProtection="1">
      <alignment horizontal="center" vertical="top" wrapText="1" readingOrder="1"/>
      <protection locked="0"/>
    </xf>
    <xf numFmtId="2" fontId="23" fillId="12" borderId="40" xfId="0" applyNumberFormat="1" applyFont="1" applyFill="1" applyBorder="1"/>
    <xf numFmtId="2" fontId="23" fillId="12" borderId="42" xfId="0" applyNumberFormat="1" applyFont="1" applyFill="1" applyBorder="1"/>
    <xf numFmtId="2" fontId="23" fillId="12" borderId="0" xfId="0" applyNumberFormat="1" applyFont="1" applyFill="1"/>
  </cellXfs>
  <cellStyles count="3">
    <cellStyle name="Normalno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topLeftCell="A40" workbookViewId="0">
      <selection activeCell="C59" sqref="C59"/>
    </sheetView>
  </sheetViews>
  <sheetFormatPr defaultRowHeight="12.75" x14ac:dyDescent="0.2"/>
  <cols>
    <col min="1" max="1" width="33.42578125" style="23" customWidth="1"/>
    <col min="2" max="2" width="15.42578125" style="23" bestFit="1" customWidth="1"/>
    <col min="3" max="3" width="15.42578125" style="23" customWidth="1"/>
    <col min="4" max="4" width="19.5703125" style="23" customWidth="1"/>
    <col min="5" max="6" width="13.140625" style="23" customWidth="1"/>
    <col min="7" max="9" width="9.140625" style="23"/>
    <col min="10" max="10" width="9.140625" style="23" customWidth="1"/>
    <col min="11" max="255" width="9.140625" style="23"/>
    <col min="256" max="256" width="33.42578125" style="23" customWidth="1"/>
    <col min="257" max="257" width="15.42578125" style="23" bestFit="1" customWidth="1"/>
    <col min="258" max="260" width="15.42578125" style="23" customWidth="1"/>
    <col min="261" max="262" width="13.140625" style="23" customWidth="1"/>
    <col min="263" max="511" width="9.140625" style="23"/>
    <col min="512" max="512" width="33.42578125" style="23" customWidth="1"/>
    <col min="513" max="513" width="15.42578125" style="23" bestFit="1" customWidth="1"/>
    <col min="514" max="516" width="15.42578125" style="23" customWidth="1"/>
    <col min="517" max="518" width="13.140625" style="23" customWidth="1"/>
    <col min="519" max="767" width="9.140625" style="23"/>
    <col min="768" max="768" width="33.42578125" style="23" customWidth="1"/>
    <col min="769" max="769" width="15.42578125" style="23" bestFit="1" customWidth="1"/>
    <col min="770" max="772" width="15.42578125" style="23" customWidth="1"/>
    <col min="773" max="774" width="13.140625" style="23" customWidth="1"/>
    <col min="775" max="1023" width="9.140625" style="23"/>
    <col min="1024" max="1024" width="33.42578125" style="23" customWidth="1"/>
    <col min="1025" max="1025" width="15.42578125" style="23" bestFit="1" customWidth="1"/>
    <col min="1026" max="1028" width="15.42578125" style="23" customWidth="1"/>
    <col min="1029" max="1030" width="13.140625" style="23" customWidth="1"/>
    <col min="1031" max="1279" width="9.140625" style="23"/>
    <col min="1280" max="1280" width="33.42578125" style="23" customWidth="1"/>
    <col min="1281" max="1281" width="15.42578125" style="23" bestFit="1" customWidth="1"/>
    <col min="1282" max="1284" width="15.42578125" style="23" customWidth="1"/>
    <col min="1285" max="1286" width="13.140625" style="23" customWidth="1"/>
    <col min="1287" max="1535" width="9.140625" style="23"/>
    <col min="1536" max="1536" width="33.42578125" style="23" customWidth="1"/>
    <col min="1537" max="1537" width="15.42578125" style="23" bestFit="1" customWidth="1"/>
    <col min="1538" max="1540" width="15.42578125" style="23" customWidth="1"/>
    <col min="1541" max="1542" width="13.140625" style="23" customWidth="1"/>
    <col min="1543" max="1791" width="9.140625" style="23"/>
    <col min="1792" max="1792" width="33.42578125" style="23" customWidth="1"/>
    <col min="1793" max="1793" width="15.42578125" style="23" bestFit="1" customWidth="1"/>
    <col min="1794" max="1796" width="15.42578125" style="23" customWidth="1"/>
    <col min="1797" max="1798" width="13.140625" style="23" customWidth="1"/>
    <col min="1799" max="2047" width="9.140625" style="23"/>
    <col min="2048" max="2048" width="33.42578125" style="23" customWidth="1"/>
    <col min="2049" max="2049" width="15.42578125" style="23" bestFit="1" customWidth="1"/>
    <col min="2050" max="2052" width="15.42578125" style="23" customWidth="1"/>
    <col min="2053" max="2054" width="13.140625" style="23" customWidth="1"/>
    <col min="2055" max="2303" width="9.140625" style="23"/>
    <col min="2304" max="2304" width="33.42578125" style="23" customWidth="1"/>
    <col min="2305" max="2305" width="15.42578125" style="23" bestFit="1" customWidth="1"/>
    <col min="2306" max="2308" width="15.42578125" style="23" customWidth="1"/>
    <col min="2309" max="2310" width="13.140625" style="23" customWidth="1"/>
    <col min="2311" max="2559" width="9.140625" style="23"/>
    <col min="2560" max="2560" width="33.42578125" style="23" customWidth="1"/>
    <col min="2561" max="2561" width="15.42578125" style="23" bestFit="1" customWidth="1"/>
    <col min="2562" max="2564" width="15.42578125" style="23" customWidth="1"/>
    <col min="2565" max="2566" width="13.140625" style="23" customWidth="1"/>
    <col min="2567" max="2815" width="9.140625" style="23"/>
    <col min="2816" max="2816" width="33.42578125" style="23" customWidth="1"/>
    <col min="2817" max="2817" width="15.42578125" style="23" bestFit="1" customWidth="1"/>
    <col min="2818" max="2820" width="15.42578125" style="23" customWidth="1"/>
    <col min="2821" max="2822" width="13.140625" style="23" customWidth="1"/>
    <col min="2823" max="3071" width="9.140625" style="23"/>
    <col min="3072" max="3072" width="33.42578125" style="23" customWidth="1"/>
    <col min="3073" max="3073" width="15.42578125" style="23" bestFit="1" customWidth="1"/>
    <col min="3074" max="3076" width="15.42578125" style="23" customWidth="1"/>
    <col min="3077" max="3078" width="13.140625" style="23" customWidth="1"/>
    <col min="3079" max="3327" width="9.140625" style="23"/>
    <col min="3328" max="3328" width="33.42578125" style="23" customWidth="1"/>
    <col min="3329" max="3329" width="15.42578125" style="23" bestFit="1" customWidth="1"/>
    <col min="3330" max="3332" width="15.42578125" style="23" customWidth="1"/>
    <col min="3333" max="3334" width="13.140625" style="23" customWidth="1"/>
    <col min="3335" max="3583" width="9.140625" style="23"/>
    <col min="3584" max="3584" width="33.42578125" style="23" customWidth="1"/>
    <col min="3585" max="3585" width="15.42578125" style="23" bestFit="1" customWidth="1"/>
    <col min="3586" max="3588" width="15.42578125" style="23" customWidth="1"/>
    <col min="3589" max="3590" width="13.140625" style="23" customWidth="1"/>
    <col min="3591" max="3839" width="9.140625" style="23"/>
    <col min="3840" max="3840" width="33.42578125" style="23" customWidth="1"/>
    <col min="3841" max="3841" width="15.42578125" style="23" bestFit="1" customWidth="1"/>
    <col min="3842" max="3844" width="15.42578125" style="23" customWidth="1"/>
    <col min="3845" max="3846" width="13.140625" style="23" customWidth="1"/>
    <col min="3847" max="4095" width="9.140625" style="23"/>
    <col min="4096" max="4096" width="33.42578125" style="23" customWidth="1"/>
    <col min="4097" max="4097" width="15.42578125" style="23" bestFit="1" customWidth="1"/>
    <col min="4098" max="4100" width="15.42578125" style="23" customWidth="1"/>
    <col min="4101" max="4102" width="13.140625" style="23" customWidth="1"/>
    <col min="4103" max="4351" width="9.140625" style="23"/>
    <col min="4352" max="4352" width="33.42578125" style="23" customWidth="1"/>
    <col min="4353" max="4353" width="15.42578125" style="23" bestFit="1" customWidth="1"/>
    <col min="4354" max="4356" width="15.42578125" style="23" customWidth="1"/>
    <col min="4357" max="4358" width="13.140625" style="23" customWidth="1"/>
    <col min="4359" max="4607" width="9.140625" style="23"/>
    <col min="4608" max="4608" width="33.42578125" style="23" customWidth="1"/>
    <col min="4609" max="4609" width="15.42578125" style="23" bestFit="1" customWidth="1"/>
    <col min="4610" max="4612" width="15.42578125" style="23" customWidth="1"/>
    <col min="4613" max="4614" width="13.140625" style="23" customWidth="1"/>
    <col min="4615" max="4863" width="9.140625" style="23"/>
    <col min="4864" max="4864" width="33.42578125" style="23" customWidth="1"/>
    <col min="4865" max="4865" width="15.42578125" style="23" bestFit="1" customWidth="1"/>
    <col min="4866" max="4868" width="15.42578125" style="23" customWidth="1"/>
    <col min="4869" max="4870" width="13.140625" style="23" customWidth="1"/>
    <col min="4871" max="5119" width="9.140625" style="23"/>
    <col min="5120" max="5120" width="33.42578125" style="23" customWidth="1"/>
    <col min="5121" max="5121" width="15.42578125" style="23" bestFit="1" customWidth="1"/>
    <col min="5122" max="5124" width="15.42578125" style="23" customWidth="1"/>
    <col min="5125" max="5126" width="13.140625" style="23" customWidth="1"/>
    <col min="5127" max="5375" width="9.140625" style="23"/>
    <col min="5376" max="5376" width="33.42578125" style="23" customWidth="1"/>
    <col min="5377" max="5377" width="15.42578125" style="23" bestFit="1" customWidth="1"/>
    <col min="5378" max="5380" width="15.42578125" style="23" customWidth="1"/>
    <col min="5381" max="5382" width="13.140625" style="23" customWidth="1"/>
    <col min="5383" max="5631" width="9.140625" style="23"/>
    <col min="5632" max="5632" width="33.42578125" style="23" customWidth="1"/>
    <col min="5633" max="5633" width="15.42578125" style="23" bestFit="1" customWidth="1"/>
    <col min="5634" max="5636" width="15.42578125" style="23" customWidth="1"/>
    <col min="5637" max="5638" width="13.140625" style="23" customWidth="1"/>
    <col min="5639" max="5887" width="9.140625" style="23"/>
    <col min="5888" max="5888" width="33.42578125" style="23" customWidth="1"/>
    <col min="5889" max="5889" width="15.42578125" style="23" bestFit="1" customWidth="1"/>
    <col min="5890" max="5892" width="15.42578125" style="23" customWidth="1"/>
    <col min="5893" max="5894" width="13.140625" style="23" customWidth="1"/>
    <col min="5895" max="6143" width="9.140625" style="23"/>
    <col min="6144" max="6144" width="33.42578125" style="23" customWidth="1"/>
    <col min="6145" max="6145" width="15.42578125" style="23" bestFit="1" customWidth="1"/>
    <col min="6146" max="6148" width="15.42578125" style="23" customWidth="1"/>
    <col min="6149" max="6150" width="13.140625" style="23" customWidth="1"/>
    <col min="6151" max="6399" width="9.140625" style="23"/>
    <col min="6400" max="6400" width="33.42578125" style="23" customWidth="1"/>
    <col min="6401" max="6401" width="15.42578125" style="23" bestFit="1" customWidth="1"/>
    <col min="6402" max="6404" width="15.42578125" style="23" customWidth="1"/>
    <col min="6405" max="6406" width="13.140625" style="23" customWidth="1"/>
    <col min="6407" max="6655" width="9.140625" style="23"/>
    <col min="6656" max="6656" width="33.42578125" style="23" customWidth="1"/>
    <col min="6657" max="6657" width="15.42578125" style="23" bestFit="1" customWidth="1"/>
    <col min="6658" max="6660" width="15.42578125" style="23" customWidth="1"/>
    <col min="6661" max="6662" width="13.140625" style="23" customWidth="1"/>
    <col min="6663" max="6911" width="9.140625" style="23"/>
    <col min="6912" max="6912" width="33.42578125" style="23" customWidth="1"/>
    <col min="6913" max="6913" width="15.42578125" style="23" bestFit="1" customWidth="1"/>
    <col min="6914" max="6916" width="15.42578125" style="23" customWidth="1"/>
    <col min="6917" max="6918" width="13.140625" style="23" customWidth="1"/>
    <col min="6919" max="7167" width="9.140625" style="23"/>
    <col min="7168" max="7168" width="33.42578125" style="23" customWidth="1"/>
    <col min="7169" max="7169" width="15.42578125" style="23" bestFit="1" customWidth="1"/>
    <col min="7170" max="7172" width="15.42578125" style="23" customWidth="1"/>
    <col min="7173" max="7174" width="13.140625" style="23" customWidth="1"/>
    <col min="7175" max="7423" width="9.140625" style="23"/>
    <col min="7424" max="7424" width="33.42578125" style="23" customWidth="1"/>
    <col min="7425" max="7425" width="15.42578125" style="23" bestFit="1" customWidth="1"/>
    <col min="7426" max="7428" width="15.42578125" style="23" customWidth="1"/>
    <col min="7429" max="7430" width="13.140625" style="23" customWidth="1"/>
    <col min="7431" max="7679" width="9.140625" style="23"/>
    <col min="7680" max="7680" width="33.42578125" style="23" customWidth="1"/>
    <col min="7681" max="7681" width="15.42578125" style="23" bestFit="1" customWidth="1"/>
    <col min="7682" max="7684" width="15.42578125" style="23" customWidth="1"/>
    <col min="7685" max="7686" width="13.140625" style="23" customWidth="1"/>
    <col min="7687" max="7935" width="9.140625" style="23"/>
    <col min="7936" max="7936" width="33.42578125" style="23" customWidth="1"/>
    <col min="7937" max="7937" width="15.42578125" style="23" bestFit="1" customWidth="1"/>
    <col min="7938" max="7940" width="15.42578125" style="23" customWidth="1"/>
    <col min="7941" max="7942" width="13.140625" style="23" customWidth="1"/>
    <col min="7943" max="8191" width="9.140625" style="23"/>
    <col min="8192" max="8192" width="33.42578125" style="23" customWidth="1"/>
    <col min="8193" max="8193" width="15.42578125" style="23" bestFit="1" customWidth="1"/>
    <col min="8194" max="8196" width="15.42578125" style="23" customWidth="1"/>
    <col min="8197" max="8198" width="13.140625" style="23" customWidth="1"/>
    <col min="8199" max="8447" width="9.140625" style="23"/>
    <col min="8448" max="8448" width="33.42578125" style="23" customWidth="1"/>
    <col min="8449" max="8449" width="15.42578125" style="23" bestFit="1" customWidth="1"/>
    <col min="8450" max="8452" width="15.42578125" style="23" customWidth="1"/>
    <col min="8453" max="8454" width="13.140625" style="23" customWidth="1"/>
    <col min="8455" max="8703" width="9.140625" style="23"/>
    <col min="8704" max="8704" width="33.42578125" style="23" customWidth="1"/>
    <col min="8705" max="8705" width="15.42578125" style="23" bestFit="1" customWidth="1"/>
    <col min="8706" max="8708" width="15.42578125" style="23" customWidth="1"/>
    <col min="8709" max="8710" width="13.140625" style="23" customWidth="1"/>
    <col min="8711" max="8959" width="9.140625" style="23"/>
    <col min="8960" max="8960" width="33.42578125" style="23" customWidth="1"/>
    <col min="8961" max="8961" width="15.42578125" style="23" bestFit="1" customWidth="1"/>
    <col min="8962" max="8964" width="15.42578125" style="23" customWidth="1"/>
    <col min="8965" max="8966" width="13.140625" style="23" customWidth="1"/>
    <col min="8967" max="9215" width="9.140625" style="23"/>
    <col min="9216" max="9216" width="33.42578125" style="23" customWidth="1"/>
    <col min="9217" max="9217" width="15.42578125" style="23" bestFit="1" customWidth="1"/>
    <col min="9218" max="9220" width="15.42578125" style="23" customWidth="1"/>
    <col min="9221" max="9222" width="13.140625" style="23" customWidth="1"/>
    <col min="9223" max="9471" width="9.140625" style="23"/>
    <col min="9472" max="9472" width="33.42578125" style="23" customWidth="1"/>
    <col min="9473" max="9473" width="15.42578125" style="23" bestFit="1" customWidth="1"/>
    <col min="9474" max="9476" width="15.42578125" style="23" customWidth="1"/>
    <col min="9477" max="9478" width="13.140625" style="23" customWidth="1"/>
    <col min="9479" max="9727" width="9.140625" style="23"/>
    <col min="9728" max="9728" width="33.42578125" style="23" customWidth="1"/>
    <col min="9729" max="9729" width="15.42578125" style="23" bestFit="1" customWidth="1"/>
    <col min="9730" max="9732" width="15.42578125" style="23" customWidth="1"/>
    <col min="9733" max="9734" width="13.140625" style="23" customWidth="1"/>
    <col min="9735" max="9983" width="9.140625" style="23"/>
    <col min="9984" max="9984" width="33.42578125" style="23" customWidth="1"/>
    <col min="9985" max="9985" width="15.42578125" style="23" bestFit="1" customWidth="1"/>
    <col min="9986" max="9988" width="15.42578125" style="23" customWidth="1"/>
    <col min="9989" max="9990" width="13.140625" style="23" customWidth="1"/>
    <col min="9991" max="10239" width="9.140625" style="23"/>
    <col min="10240" max="10240" width="33.42578125" style="23" customWidth="1"/>
    <col min="10241" max="10241" width="15.42578125" style="23" bestFit="1" customWidth="1"/>
    <col min="10242" max="10244" width="15.42578125" style="23" customWidth="1"/>
    <col min="10245" max="10246" width="13.140625" style="23" customWidth="1"/>
    <col min="10247" max="10495" width="9.140625" style="23"/>
    <col min="10496" max="10496" width="33.42578125" style="23" customWidth="1"/>
    <col min="10497" max="10497" width="15.42578125" style="23" bestFit="1" customWidth="1"/>
    <col min="10498" max="10500" width="15.42578125" style="23" customWidth="1"/>
    <col min="10501" max="10502" width="13.140625" style="23" customWidth="1"/>
    <col min="10503" max="10751" width="9.140625" style="23"/>
    <col min="10752" max="10752" width="33.42578125" style="23" customWidth="1"/>
    <col min="10753" max="10753" width="15.42578125" style="23" bestFit="1" customWidth="1"/>
    <col min="10754" max="10756" width="15.42578125" style="23" customWidth="1"/>
    <col min="10757" max="10758" width="13.140625" style="23" customWidth="1"/>
    <col min="10759" max="11007" width="9.140625" style="23"/>
    <col min="11008" max="11008" width="33.42578125" style="23" customWidth="1"/>
    <col min="11009" max="11009" width="15.42578125" style="23" bestFit="1" customWidth="1"/>
    <col min="11010" max="11012" width="15.42578125" style="23" customWidth="1"/>
    <col min="11013" max="11014" width="13.140625" style="23" customWidth="1"/>
    <col min="11015" max="11263" width="9.140625" style="23"/>
    <col min="11264" max="11264" width="33.42578125" style="23" customWidth="1"/>
    <col min="11265" max="11265" width="15.42578125" style="23" bestFit="1" customWidth="1"/>
    <col min="11266" max="11268" width="15.42578125" style="23" customWidth="1"/>
    <col min="11269" max="11270" width="13.140625" style="23" customWidth="1"/>
    <col min="11271" max="11519" width="9.140625" style="23"/>
    <col min="11520" max="11520" width="33.42578125" style="23" customWidth="1"/>
    <col min="11521" max="11521" width="15.42578125" style="23" bestFit="1" customWidth="1"/>
    <col min="11522" max="11524" width="15.42578125" style="23" customWidth="1"/>
    <col min="11525" max="11526" width="13.140625" style="23" customWidth="1"/>
    <col min="11527" max="11775" width="9.140625" style="23"/>
    <col min="11776" max="11776" width="33.42578125" style="23" customWidth="1"/>
    <col min="11777" max="11777" width="15.42578125" style="23" bestFit="1" customWidth="1"/>
    <col min="11778" max="11780" width="15.42578125" style="23" customWidth="1"/>
    <col min="11781" max="11782" width="13.140625" style="23" customWidth="1"/>
    <col min="11783" max="12031" width="9.140625" style="23"/>
    <col min="12032" max="12032" width="33.42578125" style="23" customWidth="1"/>
    <col min="12033" max="12033" width="15.42578125" style="23" bestFit="1" customWidth="1"/>
    <col min="12034" max="12036" width="15.42578125" style="23" customWidth="1"/>
    <col min="12037" max="12038" width="13.140625" style="23" customWidth="1"/>
    <col min="12039" max="12287" width="9.140625" style="23"/>
    <col min="12288" max="12288" width="33.42578125" style="23" customWidth="1"/>
    <col min="12289" max="12289" width="15.42578125" style="23" bestFit="1" customWidth="1"/>
    <col min="12290" max="12292" width="15.42578125" style="23" customWidth="1"/>
    <col min="12293" max="12294" width="13.140625" style="23" customWidth="1"/>
    <col min="12295" max="12543" width="9.140625" style="23"/>
    <col min="12544" max="12544" width="33.42578125" style="23" customWidth="1"/>
    <col min="12545" max="12545" width="15.42578125" style="23" bestFit="1" customWidth="1"/>
    <col min="12546" max="12548" width="15.42578125" style="23" customWidth="1"/>
    <col min="12549" max="12550" width="13.140625" style="23" customWidth="1"/>
    <col min="12551" max="12799" width="9.140625" style="23"/>
    <col min="12800" max="12800" width="33.42578125" style="23" customWidth="1"/>
    <col min="12801" max="12801" width="15.42578125" style="23" bestFit="1" customWidth="1"/>
    <col min="12802" max="12804" width="15.42578125" style="23" customWidth="1"/>
    <col min="12805" max="12806" width="13.140625" style="23" customWidth="1"/>
    <col min="12807" max="13055" width="9.140625" style="23"/>
    <col min="13056" max="13056" width="33.42578125" style="23" customWidth="1"/>
    <col min="13057" max="13057" width="15.42578125" style="23" bestFit="1" customWidth="1"/>
    <col min="13058" max="13060" width="15.42578125" style="23" customWidth="1"/>
    <col min="13061" max="13062" width="13.140625" style="23" customWidth="1"/>
    <col min="13063" max="13311" width="9.140625" style="23"/>
    <col min="13312" max="13312" width="33.42578125" style="23" customWidth="1"/>
    <col min="13313" max="13313" width="15.42578125" style="23" bestFit="1" customWidth="1"/>
    <col min="13314" max="13316" width="15.42578125" style="23" customWidth="1"/>
    <col min="13317" max="13318" width="13.140625" style="23" customWidth="1"/>
    <col min="13319" max="13567" width="9.140625" style="23"/>
    <col min="13568" max="13568" width="33.42578125" style="23" customWidth="1"/>
    <col min="13569" max="13569" width="15.42578125" style="23" bestFit="1" customWidth="1"/>
    <col min="13570" max="13572" width="15.42578125" style="23" customWidth="1"/>
    <col min="13573" max="13574" width="13.140625" style="23" customWidth="1"/>
    <col min="13575" max="13823" width="9.140625" style="23"/>
    <col min="13824" max="13824" width="33.42578125" style="23" customWidth="1"/>
    <col min="13825" max="13825" width="15.42578125" style="23" bestFit="1" customWidth="1"/>
    <col min="13826" max="13828" width="15.42578125" style="23" customWidth="1"/>
    <col min="13829" max="13830" width="13.140625" style="23" customWidth="1"/>
    <col min="13831" max="14079" width="9.140625" style="23"/>
    <col min="14080" max="14080" width="33.42578125" style="23" customWidth="1"/>
    <col min="14081" max="14081" width="15.42578125" style="23" bestFit="1" customWidth="1"/>
    <col min="14082" max="14084" width="15.42578125" style="23" customWidth="1"/>
    <col min="14085" max="14086" width="13.140625" style="23" customWidth="1"/>
    <col min="14087" max="14335" width="9.140625" style="23"/>
    <col min="14336" max="14336" width="33.42578125" style="23" customWidth="1"/>
    <col min="14337" max="14337" width="15.42578125" style="23" bestFit="1" customWidth="1"/>
    <col min="14338" max="14340" width="15.42578125" style="23" customWidth="1"/>
    <col min="14341" max="14342" width="13.140625" style="23" customWidth="1"/>
    <col min="14343" max="14591" width="9.140625" style="23"/>
    <col min="14592" max="14592" width="33.42578125" style="23" customWidth="1"/>
    <col min="14593" max="14593" width="15.42578125" style="23" bestFit="1" customWidth="1"/>
    <col min="14594" max="14596" width="15.42578125" style="23" customWidth="1"/>
    <col min="14597" max="14598" width="13.140625" style="23" customWidth="1"/>
    <col min="14599" max="14847" width="9.140625" style="23"/>
    <col min="14848" max="14848" width="33.42578125" style="23" customWidth="1"/>
    <col min="14849" max="14849" width="15.42578125" style="23" bestFit="1" customWidth="1"/>
    <col min="14850" max="14852" width="15.42578125" style="23" customWidth="1"/>
    <col min="14853" max="14854" width="13.140625" style="23" customWidth="1"/>
    <col min="14855" max="15103" width="9.140625" style="23"/>
    <col min="15104" max="15104" width="33.42578125" style="23" customWidth="1"/>
    <col min="15105" max="15105" width="15.42578125" style="23" bestFit="1" customWidth="1"/>
    <col min="15106" max="15108" width="15.42578125" style="23" customWidth="1"/>
    <col min="15109" max="15110" width="13.140625" style="23" customWidth="1"/>
    <col min="15111" max="15359" width="9.140625" style="23"/>
    <col min="15360" max="15360" width="33.42578125" style="23" customWidth="1"/>
    <col min="15361" max="15361" width="15.42578125" style="23" bestFit="1" customWidth="1"/>
    <col min="15362" max="15364" width="15.42578125" style="23" customWidth="1"/>
    <col min="15365" max="15366" width="13.140625" style="23" customWidth="1"/>
    <col min="15367" max="15615" width="9.140625" style="23"/>
    <col min="15616" max="15616" width="33.42578125" style="23" customWidth="1"/>
    <col min="15617" max="15617" width="15.42578125" style="23" bestFit="1" customWidth="1"/>
    <col min="15618" max="15620" width="15.42578125" style="23" customWidth="1"/>
    <col min="15621" max="15622" width="13.140625" style="23" customWidth="1"/>
    <col min="15623" max="15871" width="9.140625" style="23"/>
    <col min="15872" max="15872" width="33.42578125" style="23" customWidth="1"/>
    <col min="15873" max="15873" width="15.42578125" style="23" bestFit="1" customWidth="1"/>
    <col min="15874" max="15876" width="15.42578125" style="23" customWidth="1"/>
    <col min="15877" max="15878" width="13.140625" style="23" customWidth="1"/>
    <col min="15879" max="16127" width="9.140625" style="23"/>
    <col min="16128" max="16128" width="33.42578125" style="23" customWidth="1"/>
    <col min="16129" max="16129" width="15.42578125" style="23" bestFit="1" customWidth="1"/>
    <col min="16130" max="16132" width="15.42578125" style="23" customWidth="1"/>
    <col min="16133" max="16134" width="13.140625" style="23" customWidth="1"/>
    <col min="16135" max="16384" width="9.140625" style="23"/>
  </cols>
  <sheetData>
    <row r="1" spans="1:10" s="4" customFormat="1" ht="15" x14ac:dyDescent="0.25">
      <c r="A1" s="1" t="s">
        <v>0</v>
      </c>
      <c r="B1" s="2"/>
      <c r="C1" s="2"/>
      <c r="D1" s="3"/>
    </row>
    <row r="2" spans="1:10" s="4" customFormat="1" ht="15" x14ac:dyDescent="0.25">
      <c r="A2" s="1" t="s">
        <v>1</v>
      </c>
      <c r="B2" s="2"/>
      <c r="C2" s="2"/>
      <c r="D2" s="3"/>
    </row>
    <row r="3" spans="1:10" s="4" customFormat="1" ht="15" x14ac:dyDescent="0.25">
      <c r="A3" s="1" t="s">
        <v>2</v>
      </c>
      <c r="B3" s="2"/>
      <c r="C3" s="2"/>
      <c r="D3" s="3"/>
    </row>
    <row r="4" spans="1:10" s="4" customFormat="1" ht="15" x14ac:dyDescent="0.25">
      <c r="A4" s="1" t="s">
        <v>3</v>
      </c>
      <c r="B4" s="2"/>
      <c r="C4" s="2"/>
      <c r="D4" s="3"/>
    </row>
    <row r="5" spans="1:10" s="4" customFormat="1" ht="15" x14ac:dyDescent="0.25">
      <c r="A5" s="1" t="s">
        <v>4</v>
      </c>
      <c r="B5" s="2"/>
      <c r="C5" s="2"/>
      <c r="D5" s="3"/>
    </row>
    <row r="6" spans="1:10" s="4" customFormat="1" ht="15" x14ac:dyDescent="0.25">
      <c r="A6" s="5" t="s">
        <v>434</v>
      </c>
      <c r="B6" s="2"/>
      <c r="C6" s="2"/>
      <c r="D6" s="3"/>
    </row>
    <row r="7" spans="1:10" s="4" customFormat="1" ht="15" x14ac:dyDescent="0.25">
      <c r="A7" s="1" t="s">
        <v>437</v>
      </c>
      <c r="B7" s="2"/>
      <c r="C7" s="2"/>
      <c r="D7" s="3"/>
    </row>
    <row r="8" spans="1:10" s="4" customFormat="1" ht="15" x14ac:dyDescent="0.25">
      <c r="A8" s="1" t="s">
        <v>435</v>
      </c>
      <c r="B8" s="2"/>
      <c r="C8" s="2"/>
      <c r="D8" s="3"/>
    </row>
    <row r="9" spans="1:10" s="4" customFormat="1" ht="15" x14ac:dyDescent="0.25">
      <c r="A9" s="1"/>
      <c r="B9" s="2"/>
      <c r="C9" s="2"/>
      <c r="D9" s="3"/>
    </row>
    <row r="10" spans="1:10" s="6" customFormat="1" ht="39.75" customHeight="1" x14ac:dyDescent="0.2">
      <c r="A10" s="252" t="s">
        <v>378</v>
      </c>
      <c r="B10" s="252"/>
      <c r="C10" s="252"/>
      <c r="D10" s="252"/>
      <c r="E10" s="252"/>
      <c r="F10" s="252"/>
    </row>
    <row r="11" spans="1:10" s="6" customFormat="1" ht="17.100000000000001" customHeight="1" x14ac:dyDescent="0.2">
      <c r="A11" s="253" t="s">
        <v>5</v>
      </c>
      <c r="B11" s="253"/>
      <c r="C11" s="7"/>
    </row>
    <row r="12" spans="1:10" s="11" customFormat="1" ht="51" x14ac:dyDescent="0.25">
      <c r="A12" s="8" t="s">
        <v>6</v>
      </c>
      <c r="B12" s="8" t="s">
        <v>389</v>
      </c>
      <c r="C12" s="8" t="s">
        <v>377</v>
      </c>
      <c r="D12" s="8" t="s">
        <v>375</v>
      </c>
      <c r="E12" s="9" t="s">
        <v>7</v>
      </c>
      <c r="F12" s="10" t="s">
        <v>7</v>
      </c>
    </row>
    <row r="13" spans="1:10" s="17" customFormat="1" ht="12" x14ac:dyDescent="0.2">
      <c r="A13" s="12">
        <v>1</v>
      </c>
      <c r="B13" s="13">
        <v>2</v>
      </c>
      <c r="C13" s="13">
        <v>3</v>
      </c>
      <c r="D13" s="14">
        <v>5</v>
      </c>
      <c r="E13" s="15" t="s">
        <v>8</v>
      </c>
      <c r="F13" s="16" t="s">
        <v>9</v>
      </c>
    </row>
    <row r="14" spans="1:10" x14ac:dyDescent="0.2">
      <c r="A14" s="18" t="s">
        <v>10</v>
      </c>
      <c r="B14" s="20">
        <v>1648670.25</v>
      </c>
      <c r="C14" s="221">
        <v>4086097.33</v>
      </c>
      <c r="D14" s="20">
        <v>1804823.75</v>
      </c>
      <c r="E14" s="21">
        <f>D14/B14*100</f>
        <v>109.47148163800493</v>
      </c>
      <c r="F14" s="21" t="e">
        <f>#REF!/D14*100</f>
        <v>#REF!</v>
      </c>
      <c r="J14" s="194"/>
    </row>
    <row r="15" spans="1:10" ht="25.5" x14ac:dyDescent="0.2">
      <c r="A15" s="18" t="s">
        <v>11</v>
      </c>
      <c r="B15" s="20">
        <v>0</v>
      </c>
      <c r="C15" s="221" t="s">
        <v>371</v>
      </c>
      <c r="D15" s="20">
        <v>0</v>
      </c>
      <c r="E15" s="21">
        <v>0</v>
      </c>
      <c r="F15" s="21">
        <v>0</v>
      </c>
      <c r="J15" s="194"/>
    </row>
    <row r="16" spans="1:10" x14ac:dyDescent="0.2">
      <c r="A16" s="18" t="s">
        <v>12</v>
      </c>
      <c r="B16" s="20">
        <v>1648670.25</v>
      </c>
      <c r="C16" s="305">
        <v>4086097.33</v>
      </c>
      <c r="D16" s="20">
        <v>1804823.75</v>
      </c>
      <c r="E16" s="21">
        <f>D16/B16*100</f>
        <v>109.47148163800493</v>
      </c>
      <c r="F16" s="21" t="e">
        <f>#REF!/D16*100</f>
        <v>#REF!</v>
      </c>
      <c r="J16" s="194"/>
    </row>
    <row r="17" spans="1:10" x14ac:dyDescent="0.2">
      <c r="A17" s="18" t="s">
        <v>13</v>
      </c>
      <c r="B17" s="19">
        <v>1681067.57</v>
      </c>
      <c r="C17" s="221">
        <v>3705378.99</v>
      </c>
      <c r="D17" s="19">
        <v>1739554.94</v>
      </c>
      <c r="E17" s="21">
        <f>D17/B17*100</f>
        <v>103.47918019737897</v>
      </c>
      <c r="F17" s="21" t="e">
        <f>#REF!/D17*100</f>
        <v>#REF!</v>
      </c>
      <c r="J17" s="195"/>
    </row>
    <row r="18" spans="1:10" ht="25.5" x14ac:dyDescent="0.2">
      <c r="A18" s="18" t="s">
        <v>14</v>
      </c>
      <c r="B18" s="20">
        <v>4681.75</v>
      </c>
      <c r="C18" s="221">
        <v>34289.99</v>
      </c>
      <c r="D18" s="20">
        <v>4492.08</v>
      </c>
      <c r="E18" s="21">
        <f>D18/B18*100</f>
        <v>95.94873711753084</v>
      </c>
      <c r="F18" s="21" t="e">
        <f>#REF!/D18*100</f>
        <v>#REF!</v>
      </c>
      <c r="J18" s="194"/>
    </row>
    <row r="19" spans="1:10" x14ac:dyDescent="0.2">
      <c r="A19" s="18" t="s">
        <v>15</v>
      </c>
      <c r="B19" s="20">
        <v>1685749.32</v>
      </c>
      <c r="C19" s="221">
        <v>3739668.98</v>
      </c>
      <c r="D19" s="20">
        <v>1744047.02</v>
      </c>
      <c r="E19" s="21">
        <f>D19/B19*100</f>
        <v>103.45826626226963</v>
      </c>
      <c r="F19" s="21" t="e">
        <f>#REF!/D19*100</f>
        <v>#REF!</v>
      </c>
      <c r="J19" s="194"/>
    </row>
    <row r="20" spans="1:10" x14ac:dyDescent="0.2">
      <c r="A20" s="18" t="s">
        <v>16</v>
      </c>
      <c r="B20" s="19">
        <f>B14-B19</f>
        <v>-37079.070000000065</v>
      </c>
      <c r="C20" s="19">
        <f t="shared" ref="C20" si="0">C14-C19</f>
        <v>346428.35000000009</v>
      </c>
      <c r="D20" s="19">
        <f>D14-D19</f>
        <v>60776.729999999981</v>
      </c>
      <c r="E20" s="21">
        <f>D20/B20*100</f>
        <v>-163.91114987511787</v>
      </c>
      <c r="F20" s="21" t="e">
        <f>#REF!/D20*100</f>
        <v>#REF!</v>
      </c>
    </row>
    <row r="21" spans="1:10" ht="409.6" hidden="1" customHeight="1" x14ac:dyDescent="0.2">
      <c r="E21" s="25" t="e">
        <f>#REF!/B21*100</f>
        <v>#REF!</v>
      </c>
    </row>
    <row r="22" spans="1:10" ht="16.149999999999999" customHeight="1" x14ac:dyDescent="0.2"/>
    <row r="23" spans="1:10" s="6" customFormat="1" ht="17.100000000000001" customHeight="1" x14ac:dyDescent="0.2">
      <c r="A23" s="253" t="s">
        <v>17</v>
      </c>
      <c r="B23" s="253"/>
      <c r="C23" s="7"/>
    </row>
    <row r="24" spans="1:10" s="11" customFormat="1" ht="51" x14ac:dyDescent="0.25">
      <c r="A24" s="8" t="s">
        <v>6</v>
      </c>
      <c r="B24" s="8" t="s">
        <v>374</v>
      </c>
      <c r="C24" s="8" t="s">
        <v>377</v>
      </c>
      <c r="D24" s="8" t="s">
        <v>375</v>
      </c>
      <c r="E24" s="9" t="s">
        <v>7</v>
      </c>
      <c r="F24" s="10" t="s">
        <v>7</v>
      </c>
    </row>
    <row r="25" spans="1:10" s="17" customFormat="1" ht="12" x14ac:dyDescent="0.2">
      <c r="A25" s="12">
        <v>1</v>
      </c>
      <c r="B25" s="13">
        <v>2</v>
      </c>
      <c r="C25" s="13">
        <v>3</v>
      </c>
      <c r="D25" s="14">
        <v>5</v>
      </c>
      <c r="E25" s="15" t="s">
        <v>8</v>
      </c>
      <c r="F25" s="16" t="s">
        <v>9</v>
      </c>
    </row>
    <row r="26" spans="1:10" ht="25.5" x14ac:dyDescent="0.2">
      <c r="A26" s="18" t="s">
        <v>18</v>
      </c>
      <c r="B26" s="25">
        <v>0</v>
      </c>
      <c r="C26" s="25">
        <v>0</v>
      </c>
      <c r="D26" s="25">
        <v>0</v>
      </c>
      <c r="E26" s="25">
        <v>0</v>
      </c>
      <c r="F26" s="26">
        <v>0</v>
      </c>
    </row>
    <row r="27" spans="1:10" ht="25.5" x14ac:dyDescent="0.2">
      <c r="A27" s="18" t="s">
        <v>19</v>
      </c>
      <c r="B27" s="25">
        <v>0</v>
      </c>
      <c r="C27" s="25">
        <v>0</v>
      </c>
      <c r="D27" s="25">
        <v>0</v>
      </c>
      <c r="E27" s="25">
        <v>0</v>
      </c>
      <c r="F27" s="26">
        <v>0</v>
      </c>
    </row>
    <row r="28" spans="1:10" x14ac:dyDescent="0.2">
      <c r="A28" s="18" t="s">
        <v>20</v>
      </c>
      <c r="B28" s="19">
        <f>B26-B27</f>
        <v>0</v>
      </c>
      <c r="C28" s="19">
        <v>0</v>
      </c>
      <c r="D28" s="19">
        <v>0</v>
      </c>
      <c r="E28" s="21">
        <v>0</v>
      </c>
      <c r="F28" s="22">
        <v>0</v>
      </c>
    </row>
    <row r="29" spans="1:10" x14ac:dyDescent="0.2">
      <c r="A29" s="27"/>
      <c r="B29" s="27"/>
      <c r="C29" s="27"/>
      <c r="D29" s="27"/>
    </row>
    <row r="30" spans="1:10" s="6" customFormat="1" ht="18" customHeight="1" x14ac:dyDescent="0.2">
      <c r="A30" s="254" t="s">
        <v>21</v>
      </c>
      <c r="B30" s="254"/>
      <c r="C30" s="28"/>
      <c r="D30" s="28"/>
    </row>
    <row r="31" spans="1:10" s="6" customFormat="1" ht="54.75" customHeight="1" x14ac:dyDescent="0.2">
      <c r="A31" s="8" t="s">
        <v>6</v>
      </c>
      <c r="B31" s="8" t="s">
        <v>374</v>
      </c>
      <c r="C31" s="8" t="s">
        <v>377</v>
      </c>
      <c r="D31" s="8" t="s">
        <v>375</v>
      </c>
      <c r="E31" s="9" t="s">
        <v>7</v>
      </c>
      <c r="F31" s="10" t="s">
        <v>7</v>
      </c>
    </row>
    <row r="32" spans="1:10" s="6" customFormat="1" ht="11.25" customHeight="1" x14ac:dyDescent="0.2">
      <c r="A32" s="12">
        <v>1</v>
      </c>
      <c r="B32" s="13">
        <v>2</v>
      </c>
      <c r="C32" s="13">
        <v>3</v>
      </c>
      <c r="D32" s="14">
        <v>5</v>
      </c>
      <c r="E32" s="15" t="s">
        <v>8</v>
      </c>
      <c r="F32" s="16" t="s">
        <v>9</v>
      </c>
    </row>
    <row r="33" spans="1:6" ht="38.25" x14ac:dyDescent="0.2">
      <c r="A33" s="29" t="s">
        <v>22</v>
      </c>
      <c r="B33" s="19">
        <v>-37079.07</v>
      </c>
      <c r="C33" s="19">
        <v>-346428.35</v>
      </c>
      <c r="D33" s="19">
        <v>60776.73</v>
      </c>
      <c r="E33" s="21">
        <f>D33/B33*100</f>
        <v>-163.91114987511824</v>
      </c>
      <c r="F33" s="21" t="e">
        <f>D33/#REF!*100</f>
        <v>#REF!</v>
      </c>
    </row>
    <row r="34" spans="1:6" ht="38.25" x14ac:dyDescent="0.2">
      <c r="A34" s="29" t="s">
        <v>23</v>
      </c>
      <c r="B34" s="19">
        <v>-37079.07</v>
      </c>
      <c r="C34" s="19">
        <v>-346428.35</v>
      </c>
      <c r="D34" s="19">
        <v>60776.73</v>
      </c>
      <c r="E34" s="21">
        <f>D34/B34*100</f>
        <v>-163.91114987511824</v>
      </c>
      <c r="F34" s="21" t="e">
        <f>D34/#REF!*100</f>
        <v>#REF!</v>
      </c>
    </row>
    <row r="35" spans="1:6" ht="6.75" customHeight="1" x14ac:dyDescent="0.2"/>
    <row r="36" spans="1:6" s="6" customFormat="1" ht="30.75" customHeight="1" x14ac:dyDescent="0.2">
      <c r="A36" s="254" t="s">
        <v>24</v>
      </c>
      <c r="B36" s="254"/>
      <c r="C36" s="28"/>
      <c r="D36" s="28"/>
    </row>
    <row r="37" spans="1:6" s="6" customFormat="1" ht="55.5" customHeight="1" x14ac:dyDescent="0.2">
      <c r="A37" s="8" t="s">
        <v>6</v>
      </c>
      <c r="B37" s="8" t="s">
        <v>34</v>
      </c>
      <c r="C37" s="8" t="s">
        <v>35</v>
      </c>
      <c r="D37" s="8" t="s">
        <v>370</v>
      </c>
      <c r="E37" s="9" t="s">
        <v>7</v>
      </c>
      <c r="F37" s="10" t="s">
        <v>7</v>
      </c>
    </row>
    <row r="38" spans="1:6" s="6" customFormat="1" ht="11.25" customHeight="1" x14ac:dyDescent="0.2">
      <c r="A38" s="12">
        <v>1</v>
      </c>
      <c r="B38" s="13">
        <v>2</v>
      </c>
      <c r="C38" s="13">
        <v>3</v>
      </c>
      <c r="D38" s="14">
        <v>5</v>
      </c>
      <c r="E38" s="15" t="s">
        <v>8</v>
      </c>
      <c r="F38" s="16" t="s">
        <v>9</v>
      </c>
    </row>
    <row r="39" spans="1:6" ht="25.5" x14ac:dyDescent="0.2">
      <c r="A39" s="29" t="s">
        <v>25</v>
      </c>
      <c r="B39" s="30">
        <v>-37079.07</v>
      </c>
      <c r="C39" s="30">
        <v>-346428.35</v>
      </c>
      <c r="D39" s="30">
        <v>-341126.84</v>
      </c>
      <c r="E39" s="21">
        <f>D39/B39*100</f>
        <v>919.99837104868072</v>
      </c>
      <c r="F39" s="235" t="e">
        <f>D39/#REF!*100</f>
        <v>#REF!</v>
      </c>
    </row>
    <row r="40" spans="1:6" x14ac:dyDescent="0.2">
      <c r="A40" s="31"/>
      <c r="B40" s="32"/>
      <c r="C40" s="32"/>
      <c r="D40" s="32"/>
    </row>
    <row r="41" spans="1:6" s="6" customFormat="1" ht="17.100000000000001" customHeight="1" x14ac:dyDescent="0.2">
      <c r="A41" s="253" t="s">
        <v>26</v>
      </c>
      <c r="B41" s="253"/>
      <c r="C41" s="7"/>
    </row>
    <row r="42" spans="1:6" s="11" customFormat="1" ht="51" x14ac:dyDescent="0.25">
      <c r="A42" s="8" t="s">
        <v>6</v>
      </c>
      <c r="B42" s="8" t="s">
        <v>374</v>
      </c>
      <c r="C42" s="8" t="s">
        <v>377</v>
      </c>
      <c r="D42" s="8" t="s">
        <v>370</v>
      </c>
      <c r="E42" s="9" t="s">
        <v>7</v>
      </c>
      <c r="F42" s="10" t="s">
        <v>7</v>
      </c>
    </row>
    <row r="43" spans="1:6" s="17" customFormat="1" ht="12" x14ac:dyDescent="0.2">
      <c r="A43" s="12">
        <v>1</v>
      </c>
      <c r="B43" s="13">
        <v>2</v>
      </c>
      <c r="C43" s="13">
        <v>3</v>
      </c>
      <c r="D43" s="14">
        <v>5</v>
      </c>
      <c r="E43" s="15" t="s">
        <v>8</v>
      </c>
      <c r="F43" s="16" t="s">
        <v>9</v>
      </c>
    </row>
    <row r="44" spans="1:6" x14ac:dyDescent="0.2">
      <c r="A44" s="18" t="s">
        <v>27</v>
      </c>
      <c r="B44" s="20">
        <v>1648670.25</v>
      </c>
      <c r="C44" s="221">
        <v>4086097.33</v>
      </c>
      <c r="D44" s="20">
        <v>1804823.75</v>
      </c>
      <c r="E44" s="21">
        <f>D44/B44*100</f>
        <v>109.47148163800493</v>
      </c>
      <c r="F44" s="22" t="e">
        <f>D44/#REF!*100</f>
        <v>#REF!</v>
      </c>
    </row>
    <row r="45" spans="1:6" x14ac:dyDescent="0.2">
      <c r="A45" s="18" t="s">
        <v>28</v>
      </c>
      <c r="B45" s="24">
        <v>-37079.07</v>
      </c>
      <c r="C45" s="221">
        <v>-346428.35</v>
      </c>
      <c r="D45" s="24">
        <v>-341126.84</v>
      </c>
      <c r="E45" s="21">
        <f>D45/B45*100</f>
        <v>919.99837104868072</v>
      </c>
      <c r="F45" s="22" t="e">
        <f>D45/#REF!*100</f>
        <v>#REF!</v>
      </c>
    </row>
    <row r="46" spans="1:6" ht="25.5" x14ac:dyDescent="0.2">
      <c r="A46" s="18" t="s">
        <v>29</v>
      </c>
      <c r="B46" s="20">
        <v>0</v>
      </c>
      <c r="C46" s="221">
        <v>0</v>
      </c>
      <c r="D46" s="20">
        <v>0</v>
      </c>
      <c r="E46" s="21">
        <v>0</v>
      </c>
      <c r="F46" s="22">
        <v>0</v>
      </c>
    </row>
    <row r="47" spans="1:6" ht="25.5" x14ac:dyDescent="0.2">
      <c r="A47" s="18" t="s">
        <v>30</v>
      </c>
      <c r="B47" s="20">
        <v>1611591.18</v>
      </c>
      <c r="C47" s="221">
        <v>3739668.98</v>
      </c>
      <c r="D47" s="20">
        <v>1611591.18</v>
      </c>
      <c r="E47" s="21">
        <f>D47/B47*100</f>
        <v>100</v>
      </c>
      <c r="F47" s="22" t="e">
        <f>D47/#REF!*100</f>
        <v>#REF!</v>
      </c>
    </row>
    <row r="48" spans="1:6" x14ac:dyDescent="0.2">
      <c r="A48" s="18" t="s">
        <v>31</v>
      </c>
      <c r="B48" s="20">
        <v>1685749.32</v>
      </c>
      <c r="C48" s="221">
        <v>3739668.98</v>
      </c>
      <c r="D48" s="20">
        <v>1744047.02</v>
      </c>
      <c r="E48" s="21">
        <f>D48/B48*100</f>
        <v>103.45826626226963</v>
      </c>
      <c r="F48" s="22" t="e">
        <f>D48/#REF!*100</f>
        <v>#REF!</v>
      </c>
    </row>
    <row r="49" spans="1:7" ht="25.5" x14ac:dyDescent="0.2">
      <c r="A49" s="18" t="s">
        <v>32</v>
      </c>
      <c r="B49" s="20">
        <v>0</v>
      </c>
      <c r="C49" s="221" t="s">
        <v>371</v>
      </c>
      <c r="D49" s="20">
        <v>0</v>
      </c>
      <c r="E49" s="21">
        <v>0</v>
      </c>
      <c r="F49" s="22">
        <v>0</v>
      </c>
    </row>
    <row r="50" spans="1:7" ht="25.5" x14ac:dyDescent="0.2">
      <c r="A50" s="18" t="s">
        <v>33</v>
      </c>
      <c r="B50" s="20">
        <v>1611591.18</v>
      </c>
      <c r="C50" s="221">
        <v>3739668.98</v>
      </c>
      <c r="D50" s="20">
        <v>1463696.91</v>
      </c>
      <c r="E50" s="21">
        <f>D50/B50*100</f>
        <v>90.823090133814205</v>
      </c>
      <c r="F50" s="22" t="e">
        <f>D50/#REF!*100</f>
        <v>#REF!</v>
      </c>
    </row>
    <row r="51" spans="1:7" ht="409.6" hidden="1" customHeight="1" x14ac:dyDescent="0.2"/>
    <row r="52" spans="1:7" x14ac:dyDescent="0.2">
      <c r="A52" s="6"/>
    </row>
    <row r="53" spans="1:7" ht="13.5" thickBot="1" x14ac:dyDescent="0.25"/>
    <row r="54" spans="1:7" s="34" customFormat="1" ht="12.75" customHeight="1" x14ac:dyDescent="0.2">
      <c r="A54" s="237" t="s">
        <v>445</v>
      </c>
      <c r="B54" s="238"/>
      <c r="C54" s="239"/>
      <c r="D54" s="246"/>
      <c r="E54" s="246"/>
      <c r="F54" s="247"/>
      <c r="G54" s="33"/>
    </row>
    <row r="55" spans="1:7" s="4" customFormat="1" ht="30" customHeight="1" x14ac:dyDescent="0.2">
      <c r="A55" s="240"/>
      <c r="B55" s="241"/>
      <c r="C55" s="242"/>
      <c r="D55" s="248"/>
      <c r="E55" s="248"/>
      <c r="F55" s="249"/>
      <c r="G55" s="33"/>
    </row>
    <row r="56" spans="1:7" s="35" customFormat="1" ht="19.5" customHeight="1" thickBot="1" x14ac:dyDescent="0.25">
      <c r="A56" s="243"/>
      <c r="B56" s="244"/>
      <c r="C56" s="245"/>
      <c r="D56" s="250"/>
      <c r="E56" s="250"/>
      <c r="F56" s="251"/>
    </row>
    <row r="57" spans="1:7" x14ac:dyDescent="0.2">
      <c r="A57" s="36"/>
      <c r="B57" s="36"/>
      <c r="C57" s="36"/>
      <c r="D57" s="36"/>
      <c r="E57" s="36"/>
      <c r="F57" s="36"/>
    </row>
  </sheetData>
  <mergeCells count="8">
    <mergeCell ref="A54:C56"/>
    <mergeCell ref="D54:F56"/>
    <mergeCell ref="A10:F10"/>
    <mergeCell ref="A11:B11"/>
    <mergeCell ref="A23:B23"/>
    <mergeCell ref="A30:B30"/>
    <mergeCell ref="A36:B36"/>
    <mergeCell ref="A41:B41"/>
  </mergeCells>
  <pageMargins left="0.7" right="0.7" top="0.75" bottom="0.75" header="0.3" footer="0.3"/>
  <pageSetup paperSize="9" scale="64" orientation="portrait" r:id="rId1"/>
  <ignoredErrors>
    <ignoredError sqref="B28" unlockedFormula="1"/>
    <ignoredError sqref="C15 C46 C4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0"/>
  <sheetViews>
    <sheetView workbookViewId="0">
      <selection activeCell="A68" sqref="A68:C69"/>
    </sheetView>
  </sheetViews>
  <sheetFormatPr defaultRowHeight="15" x14ac:dyDescent="0.25"/>
  <cols>
    <col min="1" max="1" width="11.7109375" style="91" customWidth="1"/>
    <col min="2" max="2" width="42.28515625" style="4" customWidth="1"/>
    <col min="3" max="3" width="18.28515625" style="84" customWidth="1"/>
    <col min="4" max="4" width="15.42578125" style="209" customWidth="1"/>
    <col min="5" max="5" width="18.28515625" style="84" customWidth="1"/>
    <col min="6" max="7" width="14.28515625" style="93" customWidth="1"/>
    <col min="8" max="10" width="16.5703125" style="4" customWidth="1"/>
    <col min="11" max="14" width="15.140625" style="4" customWidth="1"/>
    <col min="15" max="15" width="16.7109375" style="4" hidden="1" customWidth="1"/>
    <col min="16" max="16" width="16.42578125" style="4" hidden="1" customWidth="1"/>
    <col min="17" max="17" width="12.5703125" style="4" hidden="1" customWidth="1"/>
    <col min="18" max="18" width="15.140625" style="4" customWidth="1"/>
    <col min="19" max="255" width="9.140625" style="4"/>
    <col min="256" max="256" width="9.28515625" style="4" customWidth="1"/>
    <col min="257" max="257" width="42.28515625" style="4" customWidth="1"/>
    <col min="258" max="261" width="15.42578125" style="4" customWidth="1"/>
    <col min="262" max="263" width="14.28515625" style="4" customWidth="1"/>
    <col min="264" max="266" width="16.5703125" style="4" customWidth="1"/>
    <col min="267" max="270" width="15.140625" style="4" customWidth="1"/>
    <col min="271" max="273" width="0" style="4" hidden="1" customWidth="1"/>
    <col min="274" max="274" width="15.140625" style="4" customWidth="1"/>
    <col min="275" max="511" width="9.140625" style="4"/>
    <col min="512" max="512" width="9.28515625" style="4" customWidth="1"/>
    <col min="513" max="513" width="42.28515625" style="4" customWidth="1"/>
    <col min="514" max="517" width="15.42578125" style="4" customWidth="1"/>
    <col min="518" max="519" width="14.28515625" style="4" customWidth="1"/>
    <col min="520" max="522" width="16.5703125" style="4" customWidth="1"/>
    <col min="523" max="526" width="15.140625" style="4" customWidth="1"/>
    <col min="527" max="529" width="0" style="4" hidden="1" customWidth="1"/>
    <col min="530" max="530" width="15.140625" style="4" customWidth="1"/>
    <col min="531" max="767" width="9.140625" style="4"/>
    <col min="768" max="768" width="9.28515625" style="4" customWidth="1"/>
    <col min="769" max="769" width="42.28515625" style="4" customWidth="1"/>
    <col min="770" max="773" width="15.42578125" style="4" customWidth="1"/>
    <col min="774" max="775" width="14.28515625" style="4" customWidth="1"/>
    <col min="776" max="778" width="16.5703125" style="4" customWidth="1"/>
    <col min="779" max="782" width="15.140625" style="4" customWidth="1"/>
    <col min="783" max="785" width="0" style="4" hidden="1" customWidth="1"/>
    <col min="786" max="786" width="15.140625" style="4" customWidth="1"/>
    <col min="787" max="1023" width="9.140625" style="4"/>
    <col min="1024" max="1024" width="9.28515625" style="4" customWidth="1"/>
    <col min="1025" max="1025" width="42.28515625" style="4" customWidth="1"/>
    <col min="1026" max="1029" width="15.42578125" style="4" customWidth="1"/>
    <col min="1030" max="1031" width="14.28515625" style="4" customWidth="1"/>
    <col min="1032" max="1034" width="16.5703125" style="4" customWidth="1"/>
    <col min="1035" max="1038" width="15.140625" style="4" customWidth="1"/>
    <col min="1039" max="1041" width="0" style="4" hidden="1" customWidth="1"/>
    <col min="1042" max="1042" width="15.140625" style="4" customWidth="1"/>
    <col min="1043" max="1279" width="9.140625" style="4"/>
    <col min="1280" max="1280" width="9.28515625" style="4" customWidth="1"/>
    <col min="1281" max="1281" width="42.28515625" style="4" customWidth="1"/>
    <col min="1282" max="1285" width="15.42578125" style="4" customWidth="1"/>
    <col min="1286" max="1287" width="14.28515625" style="4" customWidth="1"/>
    <col min="1288" max="1290" width="16.5703125" style="4" customWidth="1"/>
    <col min="1291" max="1294" width="15.140625" style="4" customWidth="1"/>
    <col min="1295" max="1297" width="0" style="4" hidden="1" customWidth="1"/>
    <col min="1298" max="1298" width="15.140625" style="4" customWidth="1"/>
    <col min="1299" max="1535" width="9.140625" style="4"/>
    <col min="1536" max="1536" width="9.28515625" style="4" customWidth="1"/>
    <col min="1537" max="1537" width="42.28515625" style="4" customWidth="1"/>
    <col min="1538" max="1541" width="15.42578125" style="4" customWidth="1"/>
    <col min="1542" max="1543" width="14.28515625" style="4" customWidth="1"/>
    <col min="1544" max="1546" width="16.5703125" style="4" customWidth="1"/>
    <col min="1547" max="1550" width="15.140625" style="4" customWidth="1"/>
    <col min="1551" max="1553" width="0" style="4" hidden="1" customWidth="1"/>
    <col min="1554" max="1554" width="15.140625" style="4" customWidth="1"/>
    <col min="1555" max="1791" width="9.140625" style="4"/>
    <col min="1792" max="1792" width="9.28515625" style="4" customWidth="1"/>
    <col min="1793" max="1793" width="42.28515625" style="4" customWidth="1"/>
    <col min="1794" max="1797" width="15.42578125" style="4" customWidth="1"/>
    <col min="1798" max="1799" width="14.28515625" style="4" customWidth="1"/>
    <col min="1800" max="1802" width="16.5703125" style="4" customWidth="1"/>
    <col min="1803" max="1806" width="15.140625" style="4" customWidth="1"/>
    <col min="1807" max="1809" width="0" style="4" hidden="1" customWidth="1"/>
    <col min="1810" max="1810" width="15.140625" style="4" customWidth="1"/>
    <col min="1811" max="2047" width="9.140625" style="4"/>
    <col min="2048" max="2048" width="9.28515625" style="4" customWidth="1"/>
    <col min="2049" max="2049" width="42.28515625" style="4" customWidth="1"/>
    <col min="2050" max="2053" width="15.42578125" style="4" customWidth="1"/>
    <col min="2054" max="2055" width="14.28515625" style="4" customWidth="1"/>
    <col min="2056" max="2058" width="16.5703125" style="4" customWidth="1"/>
    <col min="2059" max="2062" width="15.140625" style="4" customWidth="1"/>
    <col min="2063" max="2065" width="0" style="4" hidden="1" customWidth="1"/>
    <col min="2066" max="2066" width="15.140625" style="4" customWidth="1"/>
    <col min="2067" max="2303" width="9.140625" style="4"/>
    <col min="2304" max="2304" width="9.28515625" style="4" customWidth="1"/>
    <col min="2305" max="2305" width="42.28515625" style="4" customWidth="1"/>
    <col min="2306" max="2309" width="15.42578125" style="4" customWidth="1"/>
    <col min="2310" max="2311" width="14.28515625" style="4" customWidth="1"/>
    <col min="2312" max="2314" width="16.5703125" style="4" customWidth="1"/>
    <col min="2315" max="2318" width="15.140625" style="4" customWidth="1"/>
    <col min="2319" max="2321" width="0" style="4" hidden="1" customWidth="1"/>
    <col min="2322" max="2322" width="15.140625" style="4" customWidth="1"/>
    <col min="2323" max="2559" width="9.140625" style="4"/>
    <col min="2560" max="2560" width="9.28515625" style="4" customWidth="1"/>
    <col min="2561" max="2561" width="42.28515625" style="4" customWidth="1"/>
    <col min="2562" max="2565" width="15.42578125" style="4" customWidth="1"/>
    <col min="2566" max="2567" width="14.28515625" style="4" customWidth="1"/>
    <col min="2568" max="2570" width="16.5703125" style="4" customWidth="1"/>
    <col min="2571" max="2574" width="15.140625" style="4" customWidth="1"/>
    <col min="2575" max="2577" width="0" style="4" hidden="1" customWidth="1"/>
    <col min="2578" max="2578" width="15.140625" style="4" customWidth="1"/>
    <col min="2579" max="2815" width="9.140625" style="4"/>
    <col min="2816" max="2816" width="9.28515625" style="4" customWidth="1"/>
    <col min="2817" max="2817" width="42.28515625" style="4" customWidth="1"/>
    <col min="2818" max="2821" width="15.42578125" style="4" customWidth="1"/>
    <col min="2822" max="2823" width="14.28515625" style="4" customWidth="1"/>
    <col min="2824" max="2826" width="16.5703125" style="4" customWidth="1"/>
    <col min="2827" max="2830" width="15.140625" style="4" customWidth="1"/>
    <col min="2831" max="2833" width="0" style="4" hidden="1" customWidth="1"/>
    <col min="2834" max="2834" width="15.140625" style="4" customWidth="1"/>
    <col min="2835" max="3071" width="9.140625" style="4"/>
    <col min="3072" max="3072" width="9.28515625" style="4" customWidth="1"/>
    <col min="3073" max="3073" width="42.28515625" style="4" customWidth="1"/>
    <col min="3074" max="3077" width="15.42578125" style="4" customWidth="1"/>
    <col min="3078" max="3079" width="14.28515625" style="4" customWidth="1"/>
    <col min="3080" max="3082" width="16.5703125" style="4" customWidth="1"/>
    <col min="3083" max="3086" width="15.140625" style="4" customWidth="1"/>
    <col min="3087" max="3089" width="0" style="4" hidden="1" customWidth="1"/>
    <col min="3090" max="3090" width="15.140625" style="4" customWidth="1"/>
    <col min="3091" max="3327" width="9.140625" style="4"/>
    <col min="3328" max="3328" width="9.28515625" style="4" customWidth="1"/>
    <col min="3329" max="3329" width="42.28515625" style="4" customWidth="1"/>
    <col min="3330" max="3333" width="15.42578125" style="4" customWidth="1"/>
    <col min="3334" max="3335" width="14.28515625" style="4" customWidth="1"/>
    <col min="3336" max="3338" width="16.5703125" style="4" customWidth="1"/>
    <col min="3339" max="3342" width="15.140625" style="4" customWidth="1"/>
    <col min="3343" max="3345" width="0" style="4" hidden="1" customWidth="1"/>
    <col min="3346" max="3346" width="15.140625" style="4" customWidth="1"/>
    <col min="3347" max="3583" width="9.140625" style="4"/>
    <col min="3584" max="3584" width="9.28515625" style="4" customWidth="1"/>
    <col min="3585" max="3585" width="42.28515625" style="4" customWidth="1"/>
    <col min="3586" max="3589" width="15.42578125" style="4" customWidth="1"/>
    <col min="3590" max="3591" width="14.28515625" style="4" customWidth="1"/>
    <col min="3592" max="3594" width="16.5703125" style="4" customWidth="1"/>
    <col min="3595" max="3598" width="15.140625" style="4" customWidth="1"/>
    <col min="3599" max="3601" width="0" style="4" hidden="1" customWidth="1"/>
    <col min="3602" max="3602" width="15.140625" style="4" customWidth="1"/>
    <col min="3603" max="3839" width="9.140625" style="4"/>
    <col min="3840" max="3840" width="9.28515625" style="4" customWidth="1"/>
    <col min="3841" max="3841" width="42.28515625" style="4" customWidth="1"/>
    <col min="3842" max="3845" width="15.42578125" style="4" customWidth="1"/>
    <col min="3846" max="3847" width="14.28515625" style="4" customWidth="1"/>
    <col min="3848" max="3850" width="16.5703125" style="4" customWidth="1"/>
    <col min="3851" max="3854" width="15.140625" style="4" customWidth="1"/>
    <col min="3855" max="3857" width="0" style="4" hidden="1" customWidth="1"/>
    <col min="3858" max="3858" width="15.140625" style="4" customWidth="1"/>
    <col min="3859" max="4095" width="9.140625" style="4"/>
    <col min="4096" max="4096" width="9.28515625" style="4" customWidth="1"/>
    <col min="4097" max="4097" width="42.28515625" style="4" customWidth="1"/>
    <col min="4098" max="4101" width="15.42578125" style="4" customWidth="1"/>
    <col min="4102" max="4103" width="14.28515625" style="4" customWidth="1"/>
    <col min="4104" max="4106" width="16.5703125" style="4" customWidth="1"/>
    <col min="4107" max="4110" width="15.140625" style="4" customWidth="1"/>
    <col min="4111" max="4113" width="0" style="4" hidden="1" customWidth="1"/>
    <col min="4114" max="4114" width="15.140625" style="4" customWidth="1"/>
    <col min="4115" max="4351" width="9.140625" style="4"/>
    <col min="4352" max="4352" width="9.28515625" style="4" customWidth="1"/>
    <col min="4353" max="4353" width="42.28515625" style="4" customWidth="1"/>
    <col min="4354" max="4357" width="15.42578125" style="4" customWidth="1"/>
    <col min="4358" max="4359" width="14.28515625" style="4" customWidth="1"/>
    <col min="4360" max="4362" width="16.5703125" style="4" customWidth="1"/>
    <col min="4363" max="4366" width="15.140625" style="4" customWidth="1"/>
    <col min="4367" max="4369" width="0" style="4" hidden="1" customWidth="1"/>
    <col min="4370" max="4370" width="15.140625" style="4" customWidth="1"/>
    <col min="4371" max="4607" width="9.140625" style="4"/>
    <col min="4608" max="4608" width="9.28515625" style="4" customWidth="1"/>
    <col min="4609" max="4609" width="42.28515625" style="4" customWidth="1"/>
    <col min="4610" max="4613" width="15.42578125" style="4" customWidth="1"/>
    <col min="4614" max="4615" width="14.28515625" style="4" customWidth="1"/>
    <col min="4616" max="4618" width="16.5703125" style="4" customWidth="1"/>
    <col min="4619" max="4622" width="15.140625" style="4" customWidth="1"/>
    <col min="4623" max="4625" width="0" style="4" hidden="1" customWidth="1"/>
    <col min="4626" max="4626" width="15.140625" style="4" customWidth="1"/>
    <col min="4627" max="4863" width="9.140625" style="4"/>
    <col min="4864" max="4864" width="9.28515625" style="4" customWidth="1"/>
    <col min="4865" max="4865" width="42.28515625" style="4" customWidth="1"/>
    <col min="4866" max="4869" width="15.42578125" style="4" customWidth="1"/>
    <col min="4870" max="4871" width="14.28515625" style="4" customWidth="1"/>
    <col min="4872" max="4874" width="16.5703125" style="4" customWidth="1"/>
    <col min="4875" max="4878" width="15.140625" style="4" customWidth="1"/>
    <col min="4879" max="4881" width="0" style="4" hidden="1" customWidth="1"/>
    <col min="4882" max="4882" width="15.140625" style="4" customWidth="1"/>
    <col min="4883" max="5119" width="9.140625" style="4"/>
    <col min="5120" max="5120" width="9.28515625" style="4" customWidth="1"/>
    <col min="5121" max="5121" width="42.28515625" style="4" customWidth="1"/>
    <col min="5122" max="5125" width="15.42578125" style="4" customWidth="1"/>
    <col min="5126" max="5127" width="14.28515625" style="4" customWidth="1"/>
    <col min="5128" max="5130" width="16.5703125" style="4" customWidth="1"/>
    <col min="5131" max="5134" width="15.140625" style="4" customWidth="1"/>
    <col min="5135" max="5137" width="0" style="4" hidden="1" customWidth="1"/>
    <col min="5138" max="5138" width="15.140625" style="4" customWidth="1"/>
    <col min="5139" max="5375" width="9.140625" style="4"/>
    <col min="5376" max="5376" width="9.28515625" style="4" customWidth="1"/>
    <col min="5377" max="5377" width="42.28515625" style="4" customWidth="1"/>
    <col min="5378" max="5381" width="15.42578125" style="4" customWidth="1"/>
    <col min="5382" max="5383" width="14.28515625" style="4" customWidth="1"/>
    <col min="5384" max="5386" width="16.5703125" style="4" customWidth="1"/>
    <col min="5387" max="5390" width="15.140625" style="4" customWidth="1"/>
    <col min="5391" max="5393" width="0" style="4" hidden="1" customWidth="1"/>
    <col min="5394" max="5394" width="15.140625" style="4" customWidth="1"/>
    <col min="5395" max="5631" width="9.140625" style="4"/>
    <col min="5632" max="5632" width="9.28515625" style="4" customWidth="1"/>
    <col min="5633" max="5633" width="42.28515625" style="4" customWidth="1"/>
    <col min="5634" max="5637" width="15.42578125" style="4" customWidth="1"/>
    <col min="5638" max="5639" width="14.28515625" style="4" customWidth="1"/>
    <col min="5640" max="5642" width="16.5703125" style="4" customWidth="1"/>
    <col min="5643" max="5646" width="15.140625" style="4" customWidth="1"/>
    <col min="5647" max="5649" width="0" style="4" hidden="1" customWidth="1"/>
    <col min="5650" max="5650" width="15.140625" style="4" customWidth="1"/>
    <col min="5651" max="5887" width="9.140625" style="4"/>
    <col min="5888" max="5888" width="9.28515625" style="4" customWidth="1"/>
    <col min="5889" max="5889" width="42.28515625" style="4" customWidth="1"/>
    <col min="5890" max="5893" width="15.42578125" style="4" customWidth="1"/>
    <col min="5894" max="5895" width="14.28515625" style="4" customWidth="1"/>
    <col min="5896" max="5898" width="16.5703125" style="4" customWidth="1"/>
    <col min="5899" max="5902" width="15.140625" style="4" customWidth="1"/>
    <col min="5903" max="5905" width="0" style="4" hidden="1" customWidth="1"/>
    <col min="5906" max="5906" width="15.140625" style="4" customWidth="1"/>
    <col min="5907" max="6143" width="9.140625" style="4"/>
    <col min="6144" max="6144" width="9.28515625" style="4" customWidth="1"/>
    <col min="6145" max="6145" width="42.28515625" style="4" customWidth="1"/>
    <col min="6146" max="6149" width="15.42578125" style="4" customWidth="1"/>
    <col min="6150" max="6151" width="14.28515625" style="4" customWidth="1"/>
    <col min="6152" max="6154" width="16.5703125" style="4" customWidth="1"/>
    <col min="6155" max="6158" width="15.140625" style="4" customWidth="1"/>
    <col min="6159" max="6161" width="0" style="4" hidden="1" customWidth="1"/>
    <col min="6162" max="6162" width="15.140625" style="4" customWidth="1"/>
    <col min="6163" max="6399" width="9.140625" style="4"/>
    <col min="6400" max="6400" width="9.28515625" style="4" customWidth="1"/>
    <col min="6401" max="6401" width="42.28515625" style="4" customWidth="1"/>
    <col min="6402" max="6405" width="15.42578125" style="4" customWidth="1"/>
    <col min="6406" max="6407" width="14.28515625" style="4" customWidth="1"/>
    <col min="6408" max="6410" width="16.5703125" style="4" customWidth="1"/>
    <col min="6411" max="6414" width="15.140625" style="4" customWidth="1"/>
    <col min="6415" max="6417" width="0" style="4" hidden="1" customWidth="1"/>
    <col min="6418" max="6418" width="15.140625" style="4" customWidth="1"/>
    <col min="6419" max="6655" width="9.140625" style="4"/>
    <col min="6656" max="6656" width="9.28515625" style="4" customWidth="1"/>
    <col min="6657" max="6657" width="42.28515625" style="4" customWidth="1"/>
    <col min="6658" max="6661" width="15.42578125" style="4" customWidth="1"/>
    <col min="6662" max="6663" width="14.28515625" style="4" customWidth="1"/>
    <col min="6664" max="6666" width="16.5703125" style="4" customWidth="1"/>
    <col min="6667" max="6670" width="15.140625" style="4" customWidth="1"/>
    <col min="6671" max="6673" width="0" style="4" hidden="1" customWidth="1"/>
    <col min="6674" max="6674" width="15.140625" style="4" customWidth="1"/>
    <col min="6675" max="6911" width="9.140625" style="4"/>
    <col min="6912" max="6912" width="9.28515625" style="4" customWidth="1"/>
    <col min="6913" max="6913" width="42.28515625" style="4" customWidth="1"/>
    <col min="6914" max="6917" width="15.42578125" style="4" customWidth="1"/>
    <col min="6918" max="6919" width="14.28515625" style="4" customWidth="1"/>
    <col min="6920" max="6922" width="16.5703125" style="4" customWidth="1"/>
    <col min="6923" max="6926" width="15.140625" style="4" customWidth="1"/>
    <col min="6927" max="6929" width="0" style="4" hidden="1" customWidth="1"/>
    <col min="6930" max="6930" width="15.140625" style="4" customWidth="1"/>
    <col min="6931" max="7167" width="9.140625" style="4"/>
    <col min="7168" max="7168" width="9.28515625" style="4" customWidth="1"/>
    <col min="7169" max="7169" width="42.28515625" style="4" customWidth="1"/>
    <col min="7170" max="7173" width="15.42578125" style="4" customWidth="1"/>
    <col min="7174" max="7175" width="14.28515625" style="4" customWidth="1"/>
    <col min="7176" max="7178" width="16.5703125" style="4" customWidth="1"/>
    <col min="7179" max="7182" width="15.140625" style="4" customWidth="1"/>
    <col min="7183" max="7185" width="0" style="4" hidden="1" customWidth="1"/>
    <col min="7186" max="7186" width="15.140625" style="4" customWidth="1"/>
    <col min="7187" max="7423" width="9.140625" style="4"/>
    <col min="7424" max="7424" width="9.28515625" style="4" customWidth="1"/>
    <col min="7425" max="7425" width="42.28515625" style="4" customWidth="1"/>
    <col min="7426" max="7429" width="15.42578125" style="4" customWidth="1"/>
    <col min="7430" max="7431" width="14.28515625" style="4" customWidth="1"/>
    <col min="7432" max="7434" width="16.5703125" style="4" customWidth="1"/>
    <col min="7435" max="7438" width="15.140625" style="4" customWidth="1"/>
    <col min="7439" max="7441" width="0" style="4" hidden="1" customWidth="1"/>
    <col min="7442" max="7442" width="15.140625" style="4" customWidth="1"/>
    <col min="7443" max="7679" width="9.140625" style="4"/>
    <col min="7680" max="7680" width="9.28515625" style="4" customWidth="1"/>
    <col min="7681" max="7681" width="42.28515625" style="4" customWidth="1"/>
    <col min="7682" max="7685" width="15.42578125" style="4" customWidth="1"/>
    <col min="7686" max="7687" width="14.28515625" style="4" customWidth="1"/>
    <col min="7688" max="7690" width="16.5703125" style="4" customWidth="1"/>
    <col min="7691" max="7694" width="15.140625" style="4" customWidth="1"/>
    <col min="7695" max="7697" width="0" style="4" hidden="1" customWidth="1"/>
    <col min="7698" max="7698" width="15.140625" style="4" customWidth="1"/>
    <col min="7699" max="7935" width="9.140625" style="4"/>
    <col min="7936" max="7936" width="9.28515625" style="4" customWidth="1"/>
    <col min="7937" max="7937" width="42.28515625" style="4" customWidth="1"/>
    <col min="7938" max="7941" width="15.42578125" style="4" customWidth="1"/>
    <col min="7942" max="7943" width="14.28515625" style="4" customWidth="1"/>
    <col min="7944" max="7946" width="16.5703125" style="4" customWidth="1"/>
    <col min="7947" max="7950" width="15.140625" style="4" customWidth="1"/>
    <col min="7951" max="7953" width="0" style="4" hidden="1" customWidth="1"/>
    <col min="7954" max="7954" width="15.140625" style="4" customWidth="1"/>
    <col min="7955" max="8191" width="9.140625" style="4"/>
    <col min="8192" max="8192" width="9.28515625" style="4" customWidth="1"/>
    <col min="8193" max="8193" width="42.28515625" style="4" customWidth="1"/>
    <col min="8194" max="8197" width="15.42578125" style="4" customWidth="1"/>
    <col min="8198" max="8199" width="14.28515625" style="4" customWidth="1"/>
    <col min="8200" max="8202" width="16.5703125" style="4" customWidth="1"/>
    <col min="8203" max="8206" width="15.140625" style="4" customWidth="1"/>
    <col min="8207" max="8209" width="0" style="4" hidden="1" customWidth="1"/>
    <col min="8210" max="8210" width="15.140625" style="4" customWidth="1"/>
    <col min="8211" max="8447" width="9.140625" style="4"/>
    <col min="8448" max="8448" width="9.28515625" style="4" customWidth="1"/>
    <col min="8449" max="8449" width="42.28515625" style="4" customWidth="1"/>
    <col min="8450" max="8453" width="15.42578125" style="4" customWidth="1"/>
    <col min="8454" max="8455" width="14.28515625" style="4" customWidth="1"/>
    <col min="8456" max="8458" width="16.5703125" style="4" customWidth="1"/>
    <col min="8459" max="8462" width="15.140625" style="4" customWidth="1"/>
    <col min="8463" max="8465" width="0" style="4" hidden="1" customWidth="1"/>
    <col min="8466" max="8466" width="15.140625" style="4" customWidth="1"/>
    <col min="8467" max="8703" width="9.140625" style="4"/>
    <col min="8704" max="8704" width="9.28515625" style="4" customWidth="1"/>
    <col min="8705" max="8705" width="42.28515625" style="4" customWidth="1"/>
    <col min="8706" max="8709" width="15.42578125" style="4" customWidth="1"/>
    <col min="8710" max="8711" width="14.28515625" style="4" customWidth="1"/>
    <col min="8712" max="8714" width="16.5703125" style="4" customWidth="1"/>
    <col min="8715" max="8718" width="15.140625" style="4" customWidth="1"/>
    <col min="8719" max="8721" width="0" style="4" hidden="1" customWidth="1"/>
    <col min="8722" max="8722" width="15.140625" style="4" customWidth="1"/>
    <col min="8723" max="8959" width="9.140625" style="4"/>
    <col min="8960" max="8960" width="9.28515625" style="4" customWidth="1"/>
    <col min="8961" max="8961" width="42.28515625" style="4" customWidth="1"/>
    <col min="8962" max="8965" width="15.42578125" style="4" customWidth="1"/>
    <col min="8966" max="8967" width="14.28515625" style="4" customWidth="1"/>
    <col min="8968" max="8970" width="16.5703125" style="4" customWidth="1"/>
    <col min="8971" max="8974" width="15.140625" style="4" customWidth="1"/>
    <col min="8975" max="8977" width="0" style="4" hidden="1" customWidth="1"/>
    <col min="8978" max="8978" width="15.140625" style="4" customWidth="1"/>
    <col min="8979" max="9215" width="9.140625" style="4"/>
    <col min="9216" max="9216" width="9.28515625" style="4" customWidth="1"/>
    <col min="9217" max="9217" width="42.28515625" style="4" customWidth="1"/>
    <col min="9218" max="9221" width="15.42578125" style="4" customWidth="1"/>
    <col min="9222" max="9223" width="14.28515625" style="4" customWidth="1"/>
    <col min="9224" max="9226" width="16.5703125" style="4" customWidth="1"/>
    <col min="9227" max="9230" width="15.140625" style="4" customWidth="1"/>
    <col min="9231" max="9233" width="0" style="4" hidden="1" customWidth="1"/>
    <col min="9234" max="9234" width="15.140625" style="4" customWidth="1"/>
    <col min="9235" max="9471" width="9.140625" style="4"/>
    <col min="9472" max="9472" width="9.28515625" style="4" customWidth="1"/>
    <col min="9473" max="9473" width="42.28515625" style="4" customWidth="1"/>
    <col min="9474" max="9477" width="15.42578125" style="4" customWidth="1"/>
    <col min="9478" max="9479" width="14.28515625" style="4" customWidth="1"/>
    <col min="9480" max="9482" width="16.5703125" style="4" customWidth="1"/>
    <col min="9483" max="9486" width="15.140625" style="4" customWidth="1"/>
    <col min="9487" max="9489" width="0" style="4" hidden="1" customWidth="1"/>
    <col min="9490" max="9490" width="15.140625" style="4" customWidth="1"/>
    <col min="9491" max="9727" width="9.140625" style="4"/>
    <col min="9728" max="9728" width="9.28515625" style="4" customWidth="1"/>
    <col min="9729" max="9729" width="42.28515625" style="4" customWidth="1"/>
    <col min="9730" max="9733" width="15.42578125" style="4" customWidth="1"/>
    <col min="9734" max="9735" width="14.28515625" style="4" customWidth="1"/>
    <col min="9736" max="9738" width="16.5703125" style="4" customWidth="1"/>
    <col min="9739" max="9742" width="15.140625" style="4" customWidth="1"/>
    <col min="9743" max="9745" width="0" style="4" hidden="1" customWidth="1"/>
    <col min="9746" max="9746" width="15.140625" style="4" customWidth="1"/>
    <col min="9747" max="9983" width="9.140625" style="4"/>
    <col min="9984" max="9984" width="9.28515625" style="4" customWidth="1"/>
    <col min="9985" max="9985" width="42.28515625" style="4" customWidth="1"/>
    <col min="9986" max="9989" width="15.42578125" style="4" customWidth="1"/>
    <col min="9990" max="9991" width="14.28515625" style="4" customWidth="1"/>
    <col min="9992" max="9994" width="16.5703125" style="4" customWidth="1"/>
    <col min="9995" max="9998" width="15.140625" style="4" customWidth="1"/>
    <col min="9999" max="10001" width="0" style="4" hidden="1" customWidth="1"/>
    <col min="10002" max="10002" width="15.140625" style="4" customWidth="1"/>
    <col min="10003" max="10239" width="9.140625" style="4"/>
    <col min="10240" max="10240" width="9.28515625" style="4" customWidth="1"/>
    <col min="10241" max="10241" width="42.28515625" style="4" customWidth="1"/>
    <col min="10242" max="10245" width="15.42578125" style="4" customWidth="1"/>
    <col min="10246" max="10247" width="14.28515625" style="4" customWidth="1"/>
    <col min="10248" max="10250" width="16.5703125" style="4" customWidth="1"/>
    <col min="10251" max="10254" width="15.140625" style="4" customWidth="1"/>
    <col min="10255" max="10257" width="0" style="4" hidden="1" customWidth="1"/>
    <col min="10258" max="10258" width="15.140625" style="4" customWidth="1"/>
    <col min="10259" max="10495" width="9.140625" style="4"/>
    <col min="10496" max="10496" width="9.28515625" style="4" customWidth="1"/>
    <col min="10497" max="10497" width="42.28515625" style="4" customWidth="1"/>
    <col min="10498" max="10501" width="15.42578125" style="4" customWidth="1"/>
    <col min="10502" max="10503" width="14.28515625" style="4" customWidth="1"/>
    <col min="10504" max="10506" width="16.5703125" style="4" customWidth="1"/>
    <col min="10507" max="10510" width="15.140625" style="4" customWidth="1"/>
    <col min="10511" max="10513" width="0" style="4" hidden="1" customWidth="1"/>
    <col min="10514" max="10514" width="15.140625" style="4" customWidth="1"/>
    <col min="10515" max="10751" width="9.140625" style="4"/>
    <col min="10752" max="10752" width="9.28515625" style="4" customWidth="1"/>
    <col min="10753" max="10753" width="42.28515625" style="4" customWidth="1"/>
    <col min="10754" max="10757" width="15.42578125" style="4" customWidth="1"/>
    <col min="10758" max="10759" width="14.28515625" style="4" customWidth="1"/>
    <col min="10760" max="10762" width="16.5703125" style="4" customWidth="1"/>
    <col min="10763" max="10766" width="15.140625" style="4" customWidth="1"/>
    <col min="10767" max="10769" width="0" style="4" hidden="1" customWidth="1"/>
    <col min="10770" max="10770" width="15.140625" style="4" customWidth="1"/>
    <col min="10771" max="11007" width="9.140625" style="4"/>
    <col min="11008" max="11008" width="9.28515625" style="4" customWidth="1"/>
    <col min="11009" max="11009" width="42.28515625" style="4" customWidth="1"/>
    <col min="11010" max="11013" width="15.42578125" style="4" customWidth="1"/>
    <col min="11014" max="11015" width="14.28515625" style="4" customWidth="1"/>
    <col min="11016" max="11018" width="16.5703125" style="4" customWidth="1"/>
    <col min="11019" max="11022" width="15.140625" style="4" customWidth="1"/>
    <col min="11023" max="11025" width="0" style="4" hidden="1" customWidth="1"/>
    <col min="11026" max="11026" width="15.140625" style="4" customWidth="1"/>
    <col min="11027" max="11263" width="9.140625" style="4"/>
    <col min="11264" max="11264" width="9.28515625" style="4" customWidth="1"/>
    <col min="11265" max="11265" width="42.28515625" style="4" customWidth="1"/>
    <col min="11266" max="11269" width="15.42578125" style="4" customWidth="1"/>
    <col min="11270" max="11271" width="14.28515625" style="4" customWidth="1"/>
    <col min="11272" max="11274" width="16.5703125" style="4" customWidth="1"/>
    <col min="11275" max="11278" width="15.140625" style="4" customWidth="1"/>
    <col min="11279" max="11281" width="0" style="4" hidden="1" customWidth="1"/>
    <col min="11282" max="11282" width="15.140625" style="4" customWidth="1"/>
    <col min="11283" max="11519" width="9.140625" style="4"/>
    <col min="11520" max="11520" width="9.28515625" style="4" customWidth="1"/>
    <col min="11521" max="11521" width="42.28515625" style="4" customWidth="1"/>
    <col min="11522" max="11525" width="15.42578125" style="4" customWidth="1"/>
    <col min="11526" max="11527" width="14.28515625" style="4" customWidth="1"/>
    <col min="11528" max="11530" width="16.5703125" style="4" customWidth="1"/>
    <col min="11531" max="11534" width="15.140625" style="4" customWidth="1"/>
    <col min="11535" max="11537" width="0" style="4" hidden="1" customWidth="1"/>
    <col min="11538" max="11538" width="15.140625" style="4" customWidth="1"/>
    <col min="11539" max="11775" width="9.140625" style="4"/>
    <col min="11776" max="11776" width="9.28515625" style="4" customWidth="1"/>
    <col min="11777" max="11777" width="42.28515625" style="4" customWidth="1"/>
    <col min="11778" max="11781" width="15.42578125" style="4" customWidth="1"/>
    <col min="11782" max="11783" width="14.28515625" style="4" customWidth="1"/>
    <col min="11784" max="11786" width="16.5703125" style="4" customWidth="1"/>
    <col min="11787" max="11790" width="15.140625" style="4" customWidth="1"/>
    <col min="11791" max="11793" width="0" style="4" hidden="1" customWidth="1"/>
    <col min="11794" max="11794" width="15.140625" style="4" customWidth="1"/>
    <col min="11795" max="12031" width="9.140625" style="4"/>
    <col min="12032" max="12032" width="9.28515625" style="4" customWidth="1"/>
    <col min="12033" max="12033" width="42.28515625" style="4" customWidth="1"/>
    <col min="12034" max="12037" width="15.42578125" style="4" customWidth="1"/>
    <col min="12038" max="12039" width="14.28515625" style="4" customWidth="1"/>
    <col min="12040" max="12042" width="16.5703125" style="4" customWidth="1"/>
    <col min="12043" max="12046" width="15.140625" style="4" customWidth="1"/>
    <col min="12047" max="12049" width="0" style="4" hidden="1" customWidth="1"/>
    <col min="12050" max="12050" width="15.140625" style="4" customWidth="1"/>
    <col min="12051" max="12287" width="9.140625" style="4"/>
    <col min="12288" max="12288" width="9.28515625" style="4" customWidth="1"/>
    <col min="12289" max="12289" width="42.28515625" style="4" customWidth="1"/>
    <col min="12290" max="12293" width="15.42578125" style="4" customWidth="1"/>
    <col min="12294" max="12295" width="14.28515625" style="4" customWidth="1"/>
    <col min="12296" max="12298" width="16.5703125" style="4" customWidth="1"/>
    <col min="12299" max="12302" width="15.140625" style="4" customWidth="1"/>
    <col min="12303" max="12305" width="0" style="4" hidden="1" customWidth="1"/>
    <col min="12306" max="12306" width="15.140625" style="4" customWidth="1"/>
    <col min="12307" max="12543" width="9.140625" style="4"/>
    <col min="12544" max="12544" width="9.28515625" style="4" customWidth="1"/>
    <col min="12545" max="12545" width="42.28515625" style="4" customWidth="1"/>
    <col min="12546" max="12549" width="15.42578125" style="4" customWidth="1"/>
    <col min="12550" max="12551" width="14.28515625" style="4" customWidth="1"/>
    <col min="12552" max="12554" width="16.5703125" style="4" customWidth="1"/>
    <col min="12555" max="12558" width="15.140625" style="4" customWidth="1"/>
    <col min="12559" max="12561" width="0" style="4" hidden="1" customWidth="1"/>
    <col min="12562" max="12562" width="15.140625" style="4" customWidth="1"/>
    <col min="12563" max="12799" width="9.140625" style="4"/>
    <col min="12800" max="12800" width="9.28515625" style="4" customWidth="1"/>
    <col min="12801" max="12801" width="42.28515625" style="4" customWidth="1"/>
    <col min="12802" max="12805" width="15.42578125" style="4" customWidth="1"/>
    <col min="12806" max="12807" width="14.28515625" style="4" customWidth="1"/>
    <col min="12808" max="12810" width="16.5703125" style="4" customWidth="1"/>
    <col min="12811" max="12814" width="15.140625" style="4" customWidth="1"/>
    <col min="12815" max="12817" width="0" style="4" hidden="1" customWidth="1"/>
    <col min="12818" max="12818" width="15.140625" style="4" customWidth="1"/>
    <col min="12819" max="13055" width="9.140625" style="4"/>
    <col min="13056" max="13056" width="9.28515625" style="4" customWidth="1"/>
    <col min="13057" max="13057" width="42.28515625" style="4" customWidth="1"/>
    <col min="13058" max="13061" width="15.42578125" style="4" customWidth="1"/>
    <col min="13062" max="13063" width="14.28515625" style="4" customWidth="1"/>
    <col min="13064" max="13066" width="16.5703125" style="4" customWidth="1"/>
    <col min="13067" max="13070" width="15.140625" style="4" customWidth="1"/>
    <col min="13071" max="13073" width="0" style="4" hidden="1" customWidth="1"/>
    <col min="13074" max="13074" width="15.140625" style="4" customWidth="1"/>
    <col min="13075" max="13311" width="9.140625" style="4"/>
    <col min="13312" max="13312" width="9.28515625" style="4" customWidth="1"/>
    <col min="13313" max="13313" width="42.28515625" style="4" customWidth="1"/>
    <col min="13314" max="13317" width="15.42578125" style="4" customWidth="1"/>
    <col min="13318" max="13319" width="14.28515625" style="4" customWidth="1"/>
    <col min="13320" max="13322" width="16.5703125" style="4" customWidth="1"/>
    <col min="13323" max="13326" width="15.140625" style="4" customWidth="1"/>
    <col min="13327" max="13329" width="0" style="4" hidden="1" customWidth="1"/>
    <col min="13330" max="13330" width="15.140625" style="4" customWidth="1"/>
    <col min="13331" max="13567" width="9.140625" style="4"/>
    <col min="13568" max="13568" width="9.28515625" style="4" customWidth="1"/>
    <col min="13569" max="13569" width="42.28515625" style="4" customWidth="1"/>
    <col min="13570" max="13573" width="15.42578125" style="4" customWidth="1"/>
    <col min="13574" max="13575" width="14.28515625" style="4" customWidth="1"/>
    <col min="13576" max="13578" width="16.5703125" style="4" customWidth="1"/>
    <col min="13579" max="13582" width="15.140625" style="4" customWidth="1"/>
    <col min="13583" max="13585" width="0" style="4" hidden="1" customWidth="1"/>
    <col min="13586" max="13586" width="15.140625" style="4" customWidth="1"/>
    <col min="13587" max="13823" width="9.140625" style="4"/>
    <col min="13824" max="13824" width="9.28515625" style="4" customWidth="1"/>
    <col min="13825" max="13825" width="42.28515625" style="4" customWidth="1"/>
    <col min="13826" max="13829" width="15.42578125" style="4" customWidth="1"/>
    <col min="13830" max="13831" width="14.28515625" style="4" customWidth="1"/>
    <col min="13832" max="13834" width="16.5703125" style="4" customWidth="1"/>
    <col min="13835" max="13838" width="15.140625" style="4" customWidth="1"/>
    <col min="13839" max="13841" width="0" style="4" hidden="1" customWidth="1"/>
    <col min="13842" max="13842" width="15.140625" style="4" customWidth="1"/>
    <col min="13843" max="14079" width="9.140625" style="4"/>
    <col min="14080" max="14080" width="9.28515625" style="4" customWidth="1"/>
    <col min="14081" max="14081" width="42.28515625" style="4" customWidth="1"/>
    <col min="14082" max="14085" width="15.42578125" style="4" customWidth="1"/>
    <col min="14086" max="14087" width="14.28515625" style="4" customWidth="1"/>
    <col min="14088" max="14090" width="16.5703125" style="4" customWidth="1"/>
    <col min="14091" max="14094" width="15.140625" style="4" customWidth="1"/>
    <col min="14095" max="14097" width="0" style="4" hidden="1" customWidth="1"/>
    <col min="14098" max="14098" width="15.140625" style="4" customWidth="1"/>
    <col min="14099" max="14335" width="9.140625" style="4"/>
    <col min="14336" max="14336" width="9.28515625" style="4" customWidth="1"/>
    <col min="14337" max="14337" width="42.28515625" style="4" customWidth="1"/>
    <col min="14338" max="14341" width="15.42578125" style="4" customWidth="1"/>
    <col min="14342" max="14343" width="14.28515625" style="4" customWidth="1"/>
    <col min="14344" max="14346" width="16.5703125" style="4" customWidth="1"/>
    <col min="14347" max="14350" width="15.140625" style="4" customWidth="1"/>
    <col min="14351" max="14353" width="0" style="4" hidden="1" customWidth="1"/>
    <col min="14354" max="14354" width="15.140625" style="4" customWidth="1"/>
    <col min="14355" max="14591" width="9.140625" style="4"/>
    <col min="14592" max="14592" width="9.28515625" style="4" customWidth="1"/>
    <col min="14593" max="14593" width="42.28515625" style="4" customWidth="1"/>
    <col min="14594" max="14597" width="15.42578125" style="4" customWidth="1"/>
    <col min="14598" max="14599" width="14.28515625" style="4" customWidth="1"/>
    <col min="14600" max="14602" width="16.5703125" style="4" customWidth="1"/>
    <col min="14603" max="14606" width="15.140625" style="4" customWidth="1"/>
    <col min="14607" max="14609" width="0" style="4" hidden="1" customWidth="1"/>
    <col min="14610" max="14610" width="15.140625" style="4" customWidth="1"/>
    <col min="14611" max="14847" width="9.140625" style="4"/>
    <col min="14848" max="14848" width="9.28515625" style="4" customWidth="1"/>
    <col min="14849" max="14849" width="42.28515625" style="4" customWidth="1"/>
    <col min="14850" max="14853" width="15.42578125" style="4" customWidth="1"/>
    <col min="14854" max="14855" width="14.28515625" style="4" customWidth="1"/>
    <col min="14856" max="14858" width="16.5703125" style="4" customWidth="1"/>
    <col min="14859" max="14862" width="15.140625" style="4" customWidth="1"/>
    <col min="14863" max="14865" width="0" style="4" hidden="1" customWidth="1"/>
    <col min="14866" max="14866" width="15.140625" style="4" customWidth="1"/>
    <col min="14867" max="15103" width="9.140625" style="4"/>
    <col min="15104" max="15104" width="9.28515625" style="4" customWidth="1"/>
    <col min="15105" max="15105" width="42.28515625" style="4" customWidth="1"/>
    <col min="15106" max="15109" width="15.42578125" style="4" customWidth="1"/>
    <col min="15110" max="15111" width="14.28515625" style="4" customWidth="1"/>
    <col min="15112" max="15114" width="16.5703125" style="4" customWidth="1"/>
    <col min="15115" max="15118" width="15.140625" style="4" customWidth="1"/>
    <col min="15119" max="15121" width="0" style="4" hidden="1" customWidth="1"/>
    <col min="15122" max="15122" width="15.140625" style="4" customWidth="1"/>
    <col min="15123" max="15359" width="9.140625" style="4"/>
    <col min="15360" max="15360" width="9.28515625" style="4" customWidth="1"/>
    <col min="15361" max="15361" width="42.28515625" style="4" customWidth="1"/>
    <col min="15362" max="15365" width="15.42578125" style="4" customWidth="1"/>
    <col min="15366" max="15367" width="14.28515625" style="4" customWidth="1"/>
    <col min="15368" max="15370" width="16.5703125" style="4" customWidth="1"/>
    <col min="15371" max="15374" width="15.140625" style="4" customWidth="1"/>
    <col min="15375" max="15377" width="0" style="4" hidden="1" customWidth="1"/>
    <col min="15378" max="15378" width="15.140625" style="4" customWidth="1"/>
    <col min="15379" max="15615" width="9.140625" style="4"/>
    <col min="15616" max="15616" width="9.28515625" style="4" customWidth="1"/>
    <col min="15617" max="15617" width="42.28515625" style="4" customWidth="1"/>
    <col min="15618" max="15621" width="15.42578125" style="4" customWidth="1"/>
    <col min="15622" max="15623" width="14.28515625" style="4" customWidth="1"/>
    <col min="15624" max="15626" width="16.5703125" style="4" customWidth="1"/>
    <col min="15627" max="15630" width="15.140625" style="4" customWidth="1"/>
    <col min="15631" max="15633" width="0" style="4" hidden="1" customWidth="1"/>
    <col min="15634" max="15634" width="15.140625" style="4" customWidth="1"/>
    <col min="15635" max="15871" width="9.140625" style="4"/>
    <col min="15872" max="15872" width="9.28515625" style="4" customWidth="1"/>
    <col min="15873" max="15873" width="42.28515625" style="4" customWidth="1"/>
    <col min="15874" max="15877" width="15.42578125" style="4" customWidth="1"/>
    <col min="15878" max="15879" width="14.28515625" style="4" customWidth="1"/>
    <col min="15880" max="15882" width="16.5703125" style="4" customWidth="1"/>
    <col min="15883" max="15886" width="15.140625" style="4" customWidth="1"/>
    <col min="15887" max="15889" width="0" style="4" hidden="1" customWidth="1"/>
    <col min="15890" max="15890" width="15.140625" style="4" customWidth="1"/>
    <col min="15891" max="16127" width="9.140625" style="4"/>
    <col min="16128" max="16128" width="9.28515625" style="4" customWidth="1"/>
    <col min="16129" max="16129" width="42.28515625" style="4" customWidth="1"/>
    <col min="16130" max="16133" width="15.42578125" style="4" customWidth="1"/>
    <col min="16134" max="16135" width="14.28515625" style="4" customWidth="1"/>
    <col min="16136" max="16138" width="16.5703125" style="4" customWidth="1"/>
    <col min="16139" max="16142" width="15.140625" style="4" customWidth="1"/>
    <col min="16143" max="16145" width="0" style="4" hidden="1" customWidth="1"/>
    <col min="16146" max="16146" width="15.140625" style="4" customWidth="1"/>
    <col min="16147" max="16384" width="9.140625" style="4"/>
  </cols>
  <sheetData>
    <row r="1" spans="1:9" x14ac:dyDescent="0.25">
      <c r="A1" s="273" t="s">
        <v>0</v>
      </c>
      <c r="B1" s="273"/>
      <c r="C1" s="3"/>
      <c r="D1" s="2"/>
      <c r="E1" s="3"/>
      <c r="F1" s="4"/>
      <c r="G1" s="4"/>
    </row>
    <row r="2" spans="1:9" x14ac:dyDescent="0.25">
      <c r="A2" s="273" t="s">
        <v>1</v>
      </c>
      <c r="B2" s="273"/>
      <c r="C2" s="3"/>
      <c r="D2" s="2"/>
      <c r="E2" s="3"/>
      <c r="F2" s="4"/>
      <c r="G2" s="4"/>
    </row>
    <row r="3" spans="1:9" x14ac:dyDescent="0.25">
      <c r="A3" s="273" t="s">
        <v>2</v>
      </c>
      <c r="B3" s="273"/>
      <c r="C3" s="3"/>
      <c r="D3" s="2"/>
      <c r="E3" s="3"/>
      <c r="F3" s="4"/>
      <c r="G3" s="4"/>
    </row>
    <row r="4" spans="1:9" x14ac:dyDescent="0.25">
      <c r="A4" s="273" t="s">
        <v>3</v>
      </c>
      <c r="B4" s="273"/>
      <c r="C4" s="3"/>
      <c r="D4" s="2"/>
      <c r="E4" s="3"/>
      <c r="F4" s="4"/>
      <c r="G4" s="4"/>
    </row>
    <row r="5" spans="1:9" x14ac:dyDescent="0.25">
      <c r="A5" s="273" t="s">
        <v>4</v>
      </c>
      <c r="B5" s="273"/>
      <c r="C5" s="3"/>
      <c r="D5" s="2"/>
      <c r="E5" s="3"/>
      <c r="F5" s="4"/>
      <c r="G5" s="4"/>
    </row>
    <row r="6" spans="1:9" ht="18" customHeight="1" x14ac:dyDescent="0.25">
      <c r="A6" s="272" t="s">
        <v>434</v>
      </c>
      <c r="B6" s="272"/>
      <c r="C6" s="37"/>
      <c r="D6" s="2"/>
      <c r="E6" s="37"/>
      <c r="F6" s="4"/>
      <c r="G6" s="4"/>
    </row>
    <row r="7" spans="1:9" x14ac:dyDescent="0.25">
      <c r="A7" s="1" t="s">
        <v>437</v>
      </c>
      <c r="B7" s="2"/>
      <c r="C7" s="37"/>
      <c r="D7" s="2"/>
      <c r="E7" s="37"/>
      <c r="F7" s="4"/>
      <c r="G7" s="4"/>
    </row>
    <row r="8" spans="1:9" x14ac:dyDescent="0.25">
      <c r="A8" s="1" t="s">
        <v>435</v>
      </c>
      <c r="B8" s="2"/>
      <c r="C8" s="37"/>
      <c r="D8" s="2"/>
      <c r="E8" s="37"/>
      <c r="F8" s="4"/>
      <c r="G8" s="4"/>
    </row>
    <row r="9" spans="1:9" ht="30" customHeight="1" x14ac:dyDescent="0.2">
      <c r="A9" s="263" t="s">
        <v>376</v>
      </c>
      <c r="B9" s="263"/>
      <c r="C9" s="263"/>
      <c r="D9" s="263"/>
      <c r="E9" s="263"/>
      <c r="F9" s="263"/>
      <c r="G9" s="263"/>
      <c r="H9" s="38"/>
      <c r="I9" s="38"/>
    </row>
    <row r="10" spans="1:9" s="42" customFormat="1" ht="54" customHeight="1" x14ac:dyDescent="0.2">
      <c r="A10" s="192" t="s">
        <v>36</v>
      </c>
      <c r="B10" s="39" t="s">
        <v>37</v>
      </c>
      <c r="C10" s="8" t="s">
        <v>374</v>
      </c>
      <c r="D10" s="40" t="s">
        <v>373</v>
      </c>
      <c r="E10" s="8" t="s">
        <v>375</v>
      </c>
      <c r="F10" s="41" t="s">
        <v>7</v>
      </c>
      <c r="G10" s="41" t="s">
        <v>7</v>
      </c>
    </row>
    <row r="11" spans="1:9" s="45" customFormat="1" ht="30" customHeight="1" x14ac:dyDescent="0.2">
      <c r="A11" s="264">
        <v>1</v>
      </c>
      <c r="B11" s="265"/>
      <c r="C11" s="43">
        <v>2</v>
      </c>
      <c r="D11" s="200">
        <v>3</v>
      </c>
      <c r="E11" s="43">
        <v>4</v>
      </c>
      <c r="F11" s="44" t="s">
        <v>436</v>
      </c>
      <c r="G11" s="44" t="s">
        <v>9</v>
      </c>
    </row>
    <row r="12" spans="1:9" ht="30" customHeight="1" x14ac:dyDescent="0.2">
      <c r="A12" s="46">
        <v>6</v>
      </c>
      <c r="B12" s="47" t="s">
        <v>38</v>
      </c>
      <c r="C12" s="49">
        <v>1648670.25</v>
      </c>
      <c r="D12" s="201">
        <v>4086097.33</v>
      </c>
      <c r="E12" s="49">
        <v>1804823.75</v>
      </c>
      <c r="F12" s="50">
        <f>E12/C12*100</f>
        <v>109.47148163800493</v>
      </c>
      <c r="G12" s="50">
        <f>E12/D12*100</f>
        <v>44.169866849451672</v>
      </c>
    </row>
    <row r="13" spans="1:9" ht="30" customHeight="1" x14ac:dyDescent="0.2">
      <c r="A13" s="51">
        <v>63</v>
      </c>
      <c r="B13" s="52" t="s">
        <v>39</v>
      </c>
      <c r="C13" s="54">
        <v>1348742.22</v>
      </c>
      <c r="D13" s="202">
        <v>3358848.12</v>
      </c>
      <c r="E13" s="54">
        <f>SUM(E14+E16+E19+E22)</f>
        <v>1462342.15</v>
      </c>
      <c r="F13" s="55">
        <f>E13/C13*100</f>
        <v>108.42265692550204</v>
      </c>
      <c r="G13" s="50">
        <f t="shared" ref="G13:G57" si="0">E13/D13*100</f>
        <v>43.537013218686404</v>
      </c>
    </row>
    <row r="14" spans="1:9" s="56" customFormat="1" ht="30" customHeight="1" x14ac:dyDescent="0.2">
      <c r="A14" s="51">
        <v>634</v>
      </c>
      <c r="B14" s="52" t="s">
        <v>40</v>
      </c>
      <c r="C14" s="54">
        <v>0</v>
      </c>
      <c r="D14" s="202">
        <v>0</v>
      </c>
      <c r="E14" s="54">
        <v>0</v>
      </c>
      <c r="F14" s="55">
        <v>0</v>
      </c>
      <c r="G14" s="50" t="e">
        <f t="shared" si="0"/>
        <v>#DIV/0!</v>
      </c>
    </row>
    <row r="15" spans="1:9" ht="30" customHeight="1" x14ac:dyDescent="0.2">
      <c r="A15" s="57">
        <v>6341</v>
      </c>
      <c r="B15" s="58" t="s">
        <v>41</v>
      </c>
      <c r="C15" s="193">
        <v>0</v>
      </c>
      <c r="D15" s="203">
        <v>0</v>
      </c>
      <c r="E15" s="193">
        <v>0</v>
      </c>
      <c r="F15" s="55">
        <v>0</v>
      </c>
      <c r="G15" s="50" t="e">
        <f t="shared" si="0"/>
        <v>#DIV/0!</v>
      </c>
    </row>
    <row r="16" spans="1:9" s="56" customFormat="1" ht="30" customHeight="1" x14ac:dyDescent="0.2">
      <c r="A16" s="51">
        <v>636</v>
      </c>
      <c r="B16" s="52" t="s">
        <v>42</v>
      </c>
      <c r="C16" s="60">
        <v>2415799.7599999998</v>
      </c>
      <c r="D16" s="53">
        <v>0</v>
      </c>
      <c r="E16" s="60">
        <f>SUM(E17+E18)</f>
        <v>1462342.15</v>
      </c>
      <c r="F16" s="55">
        <f>E16/C16*100</f>
        <v>60.532423846254545</v>
      </c>
      <c r="G16" s="50" t="e">
        <f t="shared" si="0"/>
        <v>#DIV/0!</v>
      </c>
    </row>
    <row r="17" spans="1:16" ht="30" customHeight="1" x14ac:dyDescent="0.2">
      <c r="A17" s="57">
        <v>6361</v>
      </c>
      <c r="B17" s="58" t="s">
        <v>43</v>
      </c>
      <c r="C17" s="61">
        <v>1337679.75</v>
      </c>
      <c r="D17" s="59">
        <v>0</v>
      </c>
      <c r="E17" s="61">
        <v>1462342.15</v>
      </c>
      <c r="F17" s="55">
        <f>E17/C17*100</f>
        <v>109.31930082667394</v>
      </c>
      <c r="G17" s="50" t="e">
        <f t="shared" si="0"/>
        <v>#DIV/0!</v>
      </c>
    </row>
    <row r="18" spans="1:16" ht="30" customHeight="1" x14ac:dyDescent="0.2">
      <c r="A18" s="57">
        <v>6362</v>
      </c>
      <c r="B18" s="58" t="s">
        <v>44</v>
      </c>
      <c r="C18" s="61">
        <v>11032.47</v>
      </c>
      <c r="D18" s="203">
        <v>0</v>
      </c>
      <c r="E18" s="61">
        <v>0</v>
      </c>
      <c r="F18" s="55">
        <f>E18/C18*100</f>
        <v>0</v>
      </c>
      <c r="G18" s="50" t="e">
        <f t="shared" si="0"/>
        <v>#DIV/0!</v>
      </c>
    </row>
    <row r="19" spans="1:16" s="56" customFormat="1" ht="30" customHeight="1" x14ac:dyDescent="0.2">
      <c r="A19" s="51">
        <v>638</v>
      </c>
      <c r="B19" s="52" t="s">
        <v>45</v>
      </c>
      <c r="C19" s="60">
        <v>0</v>
      </c>
      <c r="D19" s="202">
        <v>0</v>
      </c>
      <c r="E19" s="60">
        <v>0</v>
      </c>
      <c r="F19" s="55" t="e">
        <f>E19/C19*100</f>
        <v>#DIV/0!</v>
      </c>
      <c r="G19" s="50" t="e">
        <f t="shared" si="0"/>
        <v>#DIV/0!</v>
      </c>
    </row>
    <row r="20" spans="1:16" ht="30" customHeight="1" x14ac:dyDescent="0.2">
      <c r="A20" s="57">
        <v>6381</v>
      </c>
      <c r="B20" s="58" t="s">
        <v>46</v>
      </c>
      <c r="C20" s="61">
        <v>0</v>
      </c>
      <c r="D20" s="202">
        <v>0</v>
      </c>
      <c r="E20" s="61">
        <v>0</v>
      </c>
      <c r="F20" s="55" t="e">
        <f>E20/C20*100</f>
        <v>#DIV/0!</v>
      </c>
      <c r="G20" s="50" t="e">
        <f t="shared" si="0"/>
        <v>#DIV/0!</v>
      </c>
    </row>
    <row r="21" spans="1:16" ht="30" customHeight="1" x14ac:dyDescent="0.2">
      <c r="A21" s="57">
        <v>6382</v>
      </c>
      <c r="B21" s="58" t="s">
        <v>47</v>
      </c>
      <c r="C21" s="61">
        <v>0</v>
      </c>
      <c r="D21" s="202">
        <v>0</v>
      </c>
      <c r="E21" s="61">
        <v>0</v>
      </c>
      <c r="F21" s="55">
        <v>0</v>
      </c>
      <c r="G21" s="50" t="e">
        <f t="shared" si="0"/>
        <v>#DIV/0!</v>
      </c>
    </row>
    <row r="22" spans="1:16" s="56" customFormat="1" ht="30" customHeight="1" x14ac:dyDescent="0.2">
      <c r="A22" s="51">
        <v>639</v>
      </c>
      <c r="B22" s="52" t="s">
        <v>48</v>
      </c>
      <c r="C22" s="60">
        <v>30</v>
      </c>
      <c r="D22" s="202">
        <v>0</v>
      </c>
      <c r="E22" s="60">
        <v>0</v>
      </c>
      <c r="F22" s="55">
        <f>E22/C22*100</f>
        <v>0</v>
      </c>
      <c r="G22" s="50" t="e">
        <f t="shared" si="0"/>
        <v>#DIV/0!</v>
      </c>
    </row>
    <row r="23" spans="1:16" ht="30" customHeight="1" x14ac:dyDescent="0.2">
      <c r="A23" s="57">
        <v>6391</v>
      </c>
      <c r="B23" s="58" t="s">
        <v>49</v>
      </c>
      <c r="C23" s="61">
        <v>30</v>
      </c>
      <c r="D23" s="202">
        <v>0</v>
      </c>
      <c r="E23" s="61">
        <v>0</v>
      </c>
      <c r="F23" s="55">
        <f>E23/C23*100</f>
        <v>0</v>
      </c>
      <c r="G23" s="50" t="e">
        <f t="shared" si="0"/>
        <v>#DIV/0!</v>
      </c>
    </row>
    <row r="24" spans="1:16" ht="30" customHeight="1" x14ac:dyDescent="0.2">
      <c r="A24" s="51">
        <v>64</v>
      </c>
      <c r="B24" s="52" t="s">
        <v>50</v>
      </c>
      <c r="C24" s="60">
        <v>0</v>
      </c>
      <c r="D24" s="202" t="s">
        <v>371</v>
      </c>
      <c r="E24" s="60">
        <v>0</v>
      </c>
      <c r="F24" s="55">
        <v>0</v>
      </c>
      <c r="G24" s="50" t="e">
        <f t="shared" si="0"/>
        <v>#DIV/0!</v>
      </c>
    </row>
    <row r="25" spans="1:16" s="56" customFormat="1" ht="30" customHeight="1" x14ac:dyDescent="0.2">
      <c r="A25" s="51">
        <v>641</v>
      </c>
      <c r="B25" s="52" t="s">
        <v>51</v>
      </c>
      <c r="C25" s="60">
        <v>0</v>
      </c>
      <c r="D25" s="202" t="s">
        <v>371</v>
      </c>
      <c r="E25" s="60">
        <v>0</v>
      </c>
      <c r="F25" s="55">
        <v>0</v>
      </c>
      <c r="G25" s="50" t="e">
        <f t="shared" si="0"/>
        <v>#DIV/0!</v>
      </c>
    </row>
    <row r="26" spans="1:16" ht="30" customHeight="1" x14ac:dyDescent="0.2">
      <c r="A26" s="57">
        <v>6413</v>
      </c>
      <c r="B26" s="58" t="s">
        <v>52</v>
      </c>
      <c r="C26" s="61">
        <v>0</v>
      </c>
      <c r="D26" s="202" t="s">
        <v>371</v>
      </c>
      <c r="E26" s="61">
        <v>0</v>
      </c>
      <c r="F26" s="55">
        <v>0</v>
      </c>
      <c r="G26" s="50" t="e">
        <f t="shared" si="0"/>
        <v>#DIV/0!</v>
      </c>
    </row>
    <row r="27" spans="1:16" s="56" customFormat="1" ht="30" customHeight="1" x14ac:dyDescent="0.2">
      <c r="A27" s="51">
        <v>642</v>
      </c>
      <c r="B27" s="52" t="s">
        <v>53</v>
      </c>
      <c r="C27" s="60">
        <v>0</v>
      </c>
      <c r="D27" s="202">
        <v>0</v>
      </c>
      <c r="E27" s="60">
        <v>0</v>
      </c>
      <c r="F27" s="55">
        <v>0</v>
      </c>
      <c r="G27" s="50" t="e">
        <f t="shared" si="0"/>
        <v>#DIV/0!</v>
      </c>
    </row>
    <row r="28" spans="1:16" ht="30" customHeight="1" x14ac:dyDescent="0.2">
      <c r="A28" s="57">
        <v>6422</v>
      </c>
      <c r="B28" s="58" t="s">
        <v>54</v>
      </c>
      <c r="C28" s="61">
        <v>0</v>
      </c>
      <c r="D28" s="202">
        <v>0</v>
      </c>
      <c r="E28" s="61">
        <v>0</v>
      </c>
      <c r="F28" s="55">
        <v>0</v>
      </c>
      <c r="G28" s="50" t="e">
        <f t="shared" si="0"/>
        <v>#DIV/0!</v>
      </c>
    </row>
    <row r="29" spans="1:16" ht="30" customHeight="1" x14ac:dyDescent="0.2">
      <c r="A29" s="57">
        <v>6425</v>
      </c>
      <c r="B29" s="58" t="s">
        <v>55</v>
      </c>
      <c r="C29" s="61">
        <v>0</v>
      </c>
      <c r="D29" s="202">
        <v>0</v>
      </c>
      <c r="E29" s="61">
        <v>0</v>
      </c>
      <c r="F29" s="55">
        <v>0</v>
      </c>
      <c r="G29" s="50" t="e">
        <f t="shared" si="0"/>
        <v>#DIV/0!</v>
      </c>
    </row>
    <row r="30" spans="1:16" s="56" customFormat="1" ht="30" customHeight="1" x14ac:dyDescent="0.2">
      <c r="A30" s="51">
        <v>65</v>
      </c>
      <c r="B30" s="52" t="s">
        <v>56</v>
      </c>
      <c r="C30" s="60">
        <v>66716.89</v>
      </c>
      <c r="D30" s="202">
        <v>230582.91</v>
      </c>
      <c r="E30" s="60">
        <v>52699.01</v>
      </c>
      <c r="F30" s="55">
        <f>E30/C30*100</f>
        <v>78.989008630348337</v>
      </c>
      <c r="G30" s="50">
        <f t="shared" si="0"/>
        <v>22.854690315080159</v>
      </c>
    </row>
    <row r="31" spans="1:16" s="64" customFormat="1" ht="30" customHeight="1" x14ac:dyDescent="0.25">
      <c r="A31" s="51">
        <v>652</v>
      </c>
      <c r="B31" s="52" t="s">
        <v>57</v>
      </c>
      <c r="C31" s="60">
        <v>66716.89</v>
      </c>
      <c r="D31" s="202">
        <v>0</v>
      </c>
      <c r="E31" s="60">
        <v>52699.01</v>
      </c>
      <c r="F31" s="55">
        <f>E31/C31*100</f>
        <v>78.989008630348337</v>
      </c>
      <c r="G31" s="50" t="e">
        <f t="shared" si="0"/>
        <v>#DIV/0!</v>
      </c>
      <c r="H31" s="62"/>
      <c r="I31" s="62"/>
      <c r="J31" s="62"/>
      <c r="K31" s="62"/>
      <c r="L31" s="62"/>
      <c r="M31" s="63"/>
      <c r="N31" s="63"/>
      <c r="O31" s="63"/>
      <c r="P31" s="63"/>
    </row>
    <row r="32" spans="1:16" s="56" customFormat="1" ht="30" customHeight="1" x14ac:dyDescent="0.2">
      <c r="A32" s="57">
        <v>6526</v>
      </c>
      <c r="B32" s="58" t="s">
        <v>58</v>
      </c>
      <c r="C32" s="61">
        <v>66716.89</v>
      </c>
      <c r="D32" s="202">
        <v>0</v>
      </c>
      <c r="E32" s="61">
        <v>52699.01</v>
      </c>
      <c r="F32" s="55">
        <f>E32/C32*100</f>
        <v>78.989008630348337</v>
      </c>
      <c r="G32" s="50" t="e">
        <f t="shared" si="0"/>
        <v>#DIV/0!</v>
      </c>
      <c r="H32" s="65"/>
      <c r="I32" s="65"/>
      <c r="J32" s="65"/>
      <c r="K32" s="65"/>
      <c r="L32" s="65"/>
      <c r="M32" s="65"/>
      <c r="N32" s="65"/>
      <c r="O32" s="66"/>
      <c r="P32" s="66"/>
    </row>
    <row r="33" spans="1:8" ht="30" customHeight="1" x14ac:dyDescent="0.2">
      <c r="A33" s="51">
        <v>66</v>
      </c>
      <c r="B33" s="52" t="s">
        <v>59</v>
      </c>
      <c r="C33" s="61">
        <v>0</v>
      </c>
      <c r="D33" s="202">
        <v>3060</v>
      </c>
      <c r="E33" s="60">
        <v>0</v>
      </c>
      <c r="F33" s="55" t="e">
        <f>E33/C33*100</f>
        <v>#DIV/0!</v>
      </c>
      <c r="G33" s="50">
        <f t="shared" si="0"/>
        <v>0</v>
      </c>
    </row>
    <row r="34" spans="1:8" s="56" customFormat="1" ht="30" customHeight="1" x14ac:dyDescent="0.2">
      <c r="A34" s="51">
        <v>661</v>
      </c>
      <c r="B34" s="52" t="s">
        <v>60</v>
      </c>
      <c r="C34" s="60">
        <v>0</v>
      </c>
      <c r="D34" s="202">
        <v>0</v>
      </c>
      <c r="E34" s="60">
        <v>0</v>
      </c>
      <c r="F34" s="55" t="e">
        <f>E34/C34*100</f>
        <v>#DIV/0!</v>
      </c>
      <c r="G34" s="50" t="e">
        <f t="shared" si="0"/>
        <v>#DIV/0!</v>
      </c>
    </row>
    <row r="35" spans="1:8" ht="30" customHeight="1" x14ac:dyDescent="0.2">
      <c r="A35" s="57">
        <v>6615</v>
      </c>
      <c r="B35" s="58" t="s">
        <v>61</v>
      </c>
      <c r="C35" s="61">
        <v>0</v>
      </c>
      <c r="D35" s="202">
        <v>0</v>
      </c>
      <c r="E35" s="61">
        <v>0</v>
      </c>
      <c r="F35" s="55" t="e">
        <f>E35/C35*100</f>
        <v>#DIV/0!</v>
      </c>
      <c r="G35" s="50" t="e">
        <f t="shared" si="0"/>
        <v>#DIV/0!</v>
      </c>
    </row>
    <row r="36" spans="1:8" s="56" customFormat="1" ht="30" customHeight="1" x14ac:dyDescent="0.2">
      <c r="A36" s="51">
        <v>663</v>
      </c>
      <c r="B36" s="52" t="s">
        <v>62</v>
      </c>
      <c r="C36" s="60">
        <v>0</v>
      </c>
      <c r="D36" s="202">
        <v>0</v>
      </c>
      <c r="E36" s="60">
        <v>0</v>
      </c>
      <c r="F36" s="55" t="e">
        <f>E36/C36*100</f>
        <v>#DIV/0!</v>
      </c>
      <c r="G36" s="50" t="e">
        <f t="shared" si="0"/>
        <v>#DIV/0!</v>
      </c>
    </row>
    <row r="37" spans="1:8" ht="30" customHeight="1" x14ac:dyDescent="0.2">
      <c r="A37" s="57">
        <v>6631</v>
      </c>
      <c r="B37" s="58" t="s">
        <v>63</v>
      </c>
      <c r="C37" s="61">
        <v>0</v>
      </c>
      <c r="D37" s="202">
        <v>0</v>
      </c>
      <c r="E37" s="61">
        <v>0</v>
      </c>
      <c r="F37" s="55" t="e">
        <f>E37/C37*100</f>
        <v>#DIV/0!</v>
      </c>
      <c r="G37" s="50" t="e">
        <f t="shared" si="0"/>
        <v>#DIV/0!</v>
      </c>
    </row>
    <row r="38" spans="1:8" ht="30" customHeight="1" x14ac:dyDescent="0.2">
      <c r="A38" s="57">
        <v>6632</v>
      </c>
      <c r="B38" s="58" t="s">
        <v>64</v>
      </c>
      <c r="C38" s="61">
        <v>0</v>
      </c>
      <c r="D38" s="202">
        <v>0</v>
      </c>
      <c r="E38" s="61">
        <v>0</v>
      </c>
      <c r="F38" s="55" t="e">
        <f>E38/C38*100</f>
        <v>#DIV/0!</v>
      </c>
      <c r="G38" s="50" t="e">
        <f t="shared" si="0"/>
        <v>#DIV/0!</v>
      </c>
    </row>
    <row r="39" spans="1:8" ht="30" customHeight="1" x14ac:dyDescent="0.2">
      <c r="A39" s="51">
        <v>67</v>
      </c>
      <c r="B39" s="52" t="s">
        <v>65</v>
      </c>
      <c r="C39" s="60">
        <v>233211.14</v>
      </c>
      <c r="D39" s="202">
        <v>493606.3</v>
      </c>
      <c r="E39" s="60">
        <v>212798.15</v>
      </c>
      <c r="F39" s="55">
        <f>E39/C39*100</f>
        <v>91.246991888980943</v>
      </c>
      <c r="G39" s="50">
        <f t="shared" si="0"/>
        <v>43.110906404557639</v>
      </c>
    </row>
    <row r="40" spans="1:8" ht="30" customHeight="1" x14ac:dyDescent="0.2">
      <c r="A40" s="51">
        <v>671</v>
      </c>
      <c r="B40" s="52" t="s">
        <v>66</v>
      </c>
      <c r="C40" s="60">
        <v>233211.14</v>
      </c>
      <c r="D40" s="202">
        <v>0</v>
      </c>
      <c r="E40" s="60">
        <v>212798.15</v>
      </c>
      <c r="F40" s="55">
        <f>E40/C40*100</f>
        <v>91.246991888980943</v>
      </c>
      <c r="G40" s="50" t="e">
        <f t="shared" si="0"/>
        <v>#DIV/0!</v>
      </c>
    </row>
    <row r="41" spans="1:8" ht="30" customHeight="1" x14ac:dyDescent="0.2">
      <c r="A41" s="57">
        <v>6711</v>
      </c>
      <c r="B41" s="58" t="s">
        <v>67</v>
      </c>
      <c r="C41" s="61">
        <v>233211.14</v>
      </c>
      <c r="D41" s="202">
        <v>0</v>
      </c>
      <c r="E41" s="61">
        <v>209918.11</v>
      </c>
      <c r="F41" s="55">
        <f>E41/C41*100</f>
        <v>90.012042306383805</v>
      </c>
      <c r="G41" s="50" t="e">
        <f t="shared" si="0"/>
        <v>#DIV/0!</v>
      </c>
    </row>
    <row r="42" spans="1:8" ht="37.5" customHeight="1" x14ac:dyDescent="0.2">
      <c r="A42" s="57">
        <v>6712</v>
      </c>
      <c r="B42" s="67" t="s">
        <v>68</v>
      </c>
      <c r="C42" s="61">
        <v>0</v>
      </c>
      <c r="D42" s="202" t="s">
        <v>371</v>
      </c>
      <c r="E42" s="61">
        <v>2880.04</v>
      </c>
      <c r="F42" s="55" t="e">
        <f>E42/C42*100</f>
        <v>#DIV/0!</v>
      </c>
      <c r="G42" s="50" t="e">
        <f t="shared" si="0"/>
        <v>#DIV/0!</v>
      </c>
      <c r="H42" s="68"/>
    </row>
    <row r="43" spans="1:8" s="56" customFormat="1" ht="30" customHeight="1" x14ac:dyDescent="0.2">
      <c r="A43" s="69">
        <v>7</v>
      </c>
      <c r="B43" s="70" t="s">
        <v>69</v>
      </c>
      <c r="C43" s="71">
        <v>0</v>
      </c>
      <c r="D43" s="204">
        <v>0</v>
      </c>
      <c r="E43" s="71">
        <v>0</v>
      </c>
      <c r="F43" s="50">
        <v>0</v>
      </c>
      <c r="G43" s="50" t="e">
        <f t="shared" si="0"/>
        <v>#DIV/0!</v>
      </c>
      <c r="H43" s="68"/>
    </row>
    <row r="44" spans="1:8" s="56" customFormat="1" ht="30" customHeight="1" x14ac:dyDescent="0.2">
      <c r="A44" s="72">
        <v>71</v>
      </c>
      <c r="B44" s="73" t="s">
        <v>70</v>
      </c>
      <c r="C44" s="60">
        <v>0</v>
      </c>
      <c r="D44" s="205">
        <v>0</v>
      </c>
      <c r="E44" s="60">
        <v>0</v>
      </c>
      <c r="F44" s="55">
        <v>0</v>
      </c>
      <c r="G44" s="50" t="e">
        <f t="shared" si="0"/>
        <v>#DIV/0!</v>
      </c>
      <c r="H44" s="68"/>
    </row>
    <row r="45" spans="1:8" ht="30" customHeight="1" x14ac:dyDescent="0.2">
      <c r="A45" s="74">
        <v>711</v>
      </c>
      <c r="B45" s="75" t="s">
        <v>71</v>
      </c>
      <c r="C45" s="61">
        <v>0</v>
      </c>
      <c r="D45" s="202">
        <v>0</v>
      </c>
      <c r="E45" s="61">
        <v>0</v>
      </c>
      <c r="F45" s="55">
        <v>0</v>
      </c>
      <c r="G45" s="50" t="e">
        <f t="shared" si="0"/>
        <v>#DIV/0!</v>
      </c>
      <c r="H45" s="68"/>
    </row>
    <row r="46" spans="1:8" s="56" customFormat="1" ht="30" customHeight="1" x14ac:dyDescent="0.2">
      <c r="A46" s="72">
        <v>72</v>
      </c>
      <c r="B46" s="73" t="s">
        <v>72</v>
      </c>
      <c r="C46" s="60">
        <v>0</v>
      </c>
      <c r="D46" s="206">
        <v>0</v>
      </c>
      <c r="E46" s="60">
        <v>0</v>
      </c>
      <c r="F46" s="55">
        <v>0</v>
      </c>
      <c r="G46" s="50" t="e">
        <f t="shared" si="0"/>
        <v>#DIV/0!</v>
      </c>
      <c r="H46" s="68"/>
    </row>
    <row r="47" spans="1:8" ht="30" customHeight="1" x14ac:dyDescent="0.2">
      <c r="A47" s="74">
        <v>721</v>
      </c>
      <c r="B47" s="75" t="s">
        <v>73</v>
      </c>
      <c r="C47" s="61">
        <v>0</v>
      </c>
      <c r="D47" s="202" t="s">
        <v>371</v>
      </c>
      <c r="E47" s="61">
        <v>0</v>
      </c>
      <c r="F47" s="55">
        <v>0</v>
      </c>
      <c r="G47" s="50" t="e">
        <f t="shared" si="0"/>
        <v>#DIV/0!</v>
      </c>
      <c r="H47" s="68"/>
    </row>
    <row r="48" spans="1:8" ht="30" customHeight="1" x14ac:dyDescent="0.2">
      <c r="A48" s="74">
        <v>722</v>
      </c>
      <c r="B48" s="75" t="s">
        <v>74</v>
      </c>
      <c r="C48" s="61">
        <v>0</v>
      </c>
      <c r="D48" s="202" t="s">
        <v>371</v>
      </c>
      <c r="E48" s="61">
        <v>0</v>
      </c>
      <c r="F48" s="55">
        <v>0</v>
      </c>
      <c r="G48" s="50" t="e">
        <f t="shared" si="0"/>
        <v>#DIV/0!</v>
      </c>
      <c r="H48" s="68"/>
    </row>
    <row r="49" spans="1:8" ht="30" customHeight="1" x14ac:dyDescent="0.2">
      <c r="A49" s="76">
        <v>723</v>
      </c>
      <c r="B49" s="77" t="s">
        <v>75</v>
      </c>
      <c r="C49" s="61">
        <v>0</v>
      </c>
      <c r="D49" s="207" t="s">
        <v>371</v>
      </c>
      <c r="E49" s="61">
        <v>0</v>
      </c>
      <c r="F49" s="55">
        <v>0</v>
      </c>
      <c r="G49" s="50" t="e">
        <f t="shared" si="0"/>
        <v>#DIV/0!</v>
      </c>
      <c r="H49" s="68"/>
    </row>
    <row r="50" spans="1:8" s="56" customFormat="1" ht="30" customHeight="1" x14ac:dyDescent="0.2">
      <c r="A50" s="78">
        <v>8</v>
      </c>
      <c r="B50" s="70" t="s">
        <v>76</v>
      </c>
      <c r="C50" s="71">
        <v>0</v>
      </c>
      <c r="D50" s="201">
        <v>0</v>
      </c>
      <c r="E50" s="71">
        <v>0</v>
      </c>
      <c r="F50" s="50">
        <v>0</v>
      </c>
      <c r="G50" s="50" t="e">
        <f t="shared" si="0"/>
        <v>#DIV/0!</v>
      </c>
      <c r="H50" s="68"/>
    </row>
    <row r="51" spans="1:8" s="56" customFormat="1" ht="30" customHeight="1" x14ac:dyDescent="0.2">
      <c r="A51" s="79">
        <v>81</v>
      </c>
      <c r="B51" s="73" t="s">
        <v>77</v>
      </c>
      <c r="C51" s="60">
        <v>0</v>
      </c>
      <c r="D51" s="202">
        <v>0</v>
      </c>
      <c r="E51" s="60">
        <v>0</v>
      </c>
      <c r="F51" s="55">
        <v>0</v>
      </c>
      <c r="G51" s="50" t="e">
        <f t="shared" si="0"/>
        <v>#DIV/0!</v>
      </c>
      <c r="H51" s="68"/>
    </row>
    <row r="52" spans="1:8" ht="30" customHeight="1" x14ac:dyDescent="0.2">
      <c r="A52" s="80">
        <v>818</v>
      </c>
      <c r="B52" s="75" t="s">
        <v>78</v>
      </c>
      <c r="C52" s="61">
        <v>0</v>
      </c>
      <c r="D52" s="202" t="s">
        <v>371</v>
      </c>
      <c r="E52" s="61">
        <v>0</v>
      </c>
      <c r="F52" s="55">
        <v>0</v>
      </c>
      <c r="G52" s="50" t="e">
        <f t="shared" si="0"/>
        <v>#DIV/0!</v>
      </c>
      <c r="H52" s="68"/>
    </row>
    <row r="53" spans="1:8" s="56" customFormat="1" ht="30" customHeight="1" x14ac:dyDescent="0.2">
      <c r="A53" s="79">
        <v>83</v>
      </c>
      <c r="B53" s="73" t="s">
        <v>79</v>
      </c>
      <c r="C53" s="60">
        <v>0</v>
      </c>
      <c r="D53" s="202">
        <v>0</v>
      </c>
      <c r="E53" s="60">
        <v>0</v>
      </c>
      <c r="F53" s="55">
        <v>0</v>
      </c>
      <c r="G53" s="50" t="e">
        <f t="shared" si="0"/>
        <v>#DIV/0!</v>
      </c>
      <c r="H53" s="68"/>
    </row>
    <row r="54" spans="1:8" ht="30" customHeight="1" x14ac:dyDescent="0.2">
      <c r="A54" s="80">
        <v>832</v>
      </c>
      <c r="B54" s="75" t="s">
        <v>80</v>
      </c>
      <c r="C54" s="61">
        <v>0</v>
      </c>
      <c r="D54" s="202" t="s">
        <v>371</v>
      </c>
      <c r="E54" s="61">
        <v>0</v>
      </c>
      <c r="F54" s="55">
        <v>0</v>
      </c>
      <c r="G54" s="50" t="e">
        <f t="shared" si="0"/>
        <v>#DIV/0!</v>
      </c>
      <c r="H54" s="68"/>
    </row>
    <row r="55" spans="1:8" s="56" customFormat="1" ht="30" customHeight="1" x14ac:dyDescent="0.2">
      <c r="A55" s="79">
        <v>84</v>
      </c>
      <c r="B55" s="73" t="s">
        <v>81</v>
      </c>
      <c r="C55" s="60">
        <v>0</v>
      </c>
      <c r="D55" s="202">
        <v>0</v>
      </c>
      <c r="E55" s="60">
        <v>0</v>
      </c>
      <c r="F55" s="55">
        <v>0</v>
      </c>
      <c r="G55" s="50" t="e">
        <f t="shared" si="0"/>
        <v>#DIV/0!</v>
      </c>
      <c r="H55" s="68"/>
    </row>
    <row r="56" spans="1:8" ht="30" customHeight="1" x14ac:dyDescent="0.2">
      <c r="A56" s="80">
        <v>844</v>
      </c>
      <c r="B56" s="75" t="s">
        <v>82</v>
      </c>
      <c r="C56" s="61">
        <v>0</v>
      </c>
      <c r="D56" s="202" t="s">
        <v>371</v>
      </c>
      <c r="E56" s="61">
        <v>0</v>
      </c>
      <c r="F56" s="55">
        <v>0</v>
      </c>
      <c r="G56" s="50" t="e">
        <f t="shared" si="0"/>
        <v>#DIV/0!</v>
      </c>
      <c r="H56" s="68"/>
    </row>
    <row r="57" spans="1:8" ht="30" customHeight="1" x14ac:dyDescent="0.2">
      <c r="A57" s="266" t="s">
        <v>83</v>
      </c>
      <c r="B57" s="267"/>
      <c r="C57" s="71">
        <v>1648670.25</v>
      </c>
      <c r="D57" s="201">
        <v>4086097.33</v>
      </c>
      <c r="E57" s="71">
        <v>1804823.75</v>
      </c>
      <c r="F57" s="50">
        <f>E57/C57*100</f>
        <v>109.47148163800493</v>
      </c>
      <c r="G57" s="50">
        <f t="shared" si="0"/>
        <v>44.169866849451672</v>
      </c>
    </row>
    <row r="58" spans="1:8" ht="30" customHeight="1" x14ac:dyDescent="0.2">
      <c r="A58" s="81"/>
      <c r="B58" s="82"/>
      <c r="D58" s="83"/>
      <c r="F58" s="85"/>
      <c r="G58" s="85"/>
    </row>
    <row r="59" spans="1:8" s="86" customFormat="1" ht="20.25" customHeight="1" x14ac:dyDescent="0.2">
      <c r="A59" s="268"/>
      <c r="B59" s="268"/>
      <c r="C59" s="268"/>
      <c r="D59" s="268"/>
      <c r="E59" s="268"/>
      <c r="F59" s="268"/>
      <c r="G59" s="268"/>
    </row>
    <row r="60" spans="1:8" s="88" customFormat="1" ht="53.25" customHeight="1" x14ac:dyDescent="0.25">
      <c r="A60" s="87"/>
      <c r="B60" s="39"/>
      <c r="C60" s="8"/>
      <c r="D60" s="40"/>
      <c r="E60" s="8"/>
      <c r="F60" s="44"/>
      <c r="G60" s="44"/>
    </row>
    <row r="61" spans="1:8" s="86" customFormat="1" ht="12.75" x14ac:dyDescent="0.2">
      <c r="A61" s="269"/>
      <c r="B61" s="269"/>
      <c r="C61" s="43"/>
      <c r="D61" s="208"/>
      <c r="E61" s="43"/>
      <c r="F61" s="44"/>
      <c r="G61" s="44"/>
    </row>
    <row r="62" spans="1:8" s="86" customFormat="1" ht="20.25" customHeight="1" x14ac:dyDescent="0.2">
      <c r="A62" s="89"/>
      <c r="B62" s="89"/>
      <c r="C62" s="54"/>
      <c r="D62" s="54"/>
      <c r="E62" s="54"/>
      <c r="F62" s="55"/>
      <c r="G62" s="55"/>
    </row>
    <row r="63" spans="1:8" s="86" customFormat="1" ht="20.25" customHeight="1" x14ac:dyDescent="0.2">
      <c r="A63" s="89"/>
      <c r="B63" s="89"/>
      <c r="C63" s="54"/>
      <c r="D63" s="54"/>
      <c r="E63" s="54"/>
      <c r="F63" s="55"/>
      <c r="G63" s="55"/>
    </row>
    <row r="64" spans="1:8" s="86" customFormat="1" ht="20.25" customHeight="1" x14ac:dyDescent="0.2">
      <c r="A64" s="89"/>
      <c r="B64" s="89"/>
      <c r="C64" s="54"/>
      <c r="D64" s="54"/>
      <c r="E64" s="54"/>
      <c r="F64" s="55"/>
      <c r="G64" s="55"/>
    </row>
    <row r="65" spans="1:7" s="86" customFormat="1" ht="20.25" customHeight="1" x14ac:dyDescent="0.2">
      <c r="A65" s="89"/>
      <c r="B65" s="89"/>
      <c r="C65" s="54"/>
      <c r="D65" s="54"/>
      <c r="E65" s="54"/>
      <c r="F65" s="55"/>
      <c r="G65" s="55"/>
    </row>
    <row r="66" spans="1:7" s="86" customFormat="1" ht="20.25" customHeight="1" x14ac:dyDescent="0.2">
      <c r="A66" s="89"/>
      <c r="B66" s="89"/>
      <c r="C66" s="54"/>
      <c r="D66" s="54"/>
      <c r="E66" s="54"/>
      <c r="F66" s="55"/>
      <c r="G66" s="55"/>
    </row>
    <row r="67" spans="1:7" s="34" customFormat="1" ht="20.25" customHeight="1" thickBot="1" x14ac:dyDescent="0.25">
      <c r="A67" s="270"/>
      <c r="B67" s="271"/>
      <c r="C67" s="90"/>
      <c r="D67" s="90"/>
      <c r="E67" s="90"/>
      <c r="F67" s="50"/>
      <c r="G67" s="50"/>
    </row>
    <row r="68" spans="1:7" s="34" customFormat="1" ht="12.75" x14ac:dyDescent="0.2">
      <c r="A68" s="255" t="s">
        <v>439</v>
      </c>
      <c r="B68" s="256"/>
      <c r="C68" s="257"/>
      <c r="D68" s="261" t="s">
        <v>88</v>
      </c>
      <c r="E68" s="248"/>
      <c r="F68" s="246"/>
      <c r="G68" s="247"/>
    </row>
    <row r="69" spans="1:7" ht="30" customHeight="1" thickBot="1" x14ac:dyDescent="0.25">
      <c r="A69" s="258"/>
      <c r="B69" s="259"/>
      <c r="C69" s="260"/>
      <c r="D69" s="262"/>
      <c r="E69" s="250"/>
      <c r="F69" s="250"/>
      <c r="G69" s="251"/>
    </row>
    <row r="70" spans="1:7" ht="12.75" x14ac:dyDescent="0.2">
      <c r="D70" s="92"/>
    </row>
    <row r="71" spans="1:7" ht="12.75" x14ac:dyDescent="0.2">
      <c r="D71" s="92"/>
    </row>
    <row r="72" spans="1:7" ht="12.75" x14ac:dyDescent="0.2">
      <c r="D72" s="92"/>
    </row>
    <row r="73" spans="1:7" ht="12.75" x14ac:dyDescent="0.2">
      <c r="D73" s="92"/>
    </row>
    <row r="74" spans="1:7" ht="12.75" x14ac:dyDescent="0.2">
      <c r="D74" s="92"/>
    </row>
    <row r="75" spans="1:7" ht="12.75" x14ac:dyDescent="0.2">
      <c r="D75" s="92"/>
    </row>
    <row r="76" spans="1:7" ht="12.75" x14ac:dyDescent="0.2">
      <c r="D76" s="92"/>
    </row>
    <row r="77" spans="1:7" ht="12.75" x14ac:dyDescent="0.2">
      <c r="D77" s="92"/>
    </row>
    <row r="78" spans="1:7" ht="12.75" x14ac:dyDescent="0.2">
      <c r="D78" s="92"/>
    </row>
    <row r="79" spans="1:7" ht="12.75" x14ac:dyDescent="0.2">
      <c r="D79" s="92"/>
    </row>
    <row r="80" spans="1:7" ht="12.75" x14ac:dyDescent="0.2">
      <c r="D80" s="92"/>
    </row>
    <row r="81" spans="4:4" ht="12.75" x14ac:dyDescent="0.2">
      <c r="D81" s="92"/>
    </row>
    <row r="82" spans="4:4" ht="12.75" x14ac:dyDescent="0.2">
      <c r="D82" s="92"/>
    </row>
    <row r="83" spans="4:4" ht="12.75" x14ac:dyDescent="0.2">
      <c r="D83" s="92"/>
    </row>
    <row r="84" spans="4:4" ht="12.75" x14ac:dyDescent="0.2">
      <c r="D84" s="92"/>
    </row>
    <row r="85" spans="4:4" ht="12.75" x14ac:dyDescent="0.2">
      <c r="D85" s="92"/>
    </row>
    <row r="86" spans="4:4" ht="12.75" x14ac:dyDescent="0.2">
      <c r="D86" s="92"/>
    </row>
    <row r="87" spans="4:4" ht="12.75" x14ac:dyDescent="0.2">
      <c r="D87" s="92"/>
    </row>
    <row r="88" spans="4:4" ht="12.75" x14ac:dyDescent="0.2">
      <c r="D88" s="92"/>
    </row>
    <row r="89" spans="4:4" ht="12.75" x14ac:dyDescent="0.2">
      <c r="D89" s="92"/>
    </row>
    <row r="90" spans="4:4" ht="12.75" x14ac:dyDescent="0.2">
      <c r="D90" s="92"/>
    </row>
    <row r="91" spans="4:4" ht="12.75" x14ac:dyDescent="0.2">
      <c r="D91" s="92"/>
    </row>
    <row r="92" spans="4:4" ht="12.75" x14ac:dyDescent="0.2">
      <c r="D92" s="92"/>
    </row>
    <row r="93" spans="4:4" ht="12.75" x14ac:dyDescent="0.2">
      <c r="D93" s="92"/>
    </row>
    <row r="94" spans="4:4" ht="12.75" x14ac:dyDescent="0.2">
      <c r="D94" s="92"/>
    </row>
    <row r="95" spans="4:4" ht="12.75" x14ac:dyDescent="0.2">
      <c r="D95" s="92"/>
    </row>
    <row r="96" spans="4:4" ht="12.75" x14ac:dyDescent="0.2">
      <c r="D96" s="92"/>
    </row>
    <row r="97" spans="4:4" ht="12.75" x14ac:dyDescent="0.2">
      <c r="D97" s="92"/>
    </row>
    <row r="98" spans="4:4" ht="12.75" x14ac:dyDescent="0.2">
      <c r="D98" s="92"/>
    </row>
    <row r="99" spans="4:4" ht="12.75" x14ac:dyDescent="0.2">
      <c r="D99" s="92"/>
    </row>
    <row r="100" spans="4:4" ht="12.75" x14ac:dyDescent="0.2">
      <c r="D100" s="92"/>
    </row>
  </sheetData>
  <mergeCells count="14">
    <mergeCell ref="A6:B6"/>
    <mergeCell ref="A1:B1"/>
    <mergeCell ref="A2:B2"/>
    <mergeCell ref="A3:B3"/>
    <mergeCell ref="A4:B4"/>
    <mergeCell ref="A5:B5"/>
    <mergeCell ref="A68:C69"/>
    <mergeCell ref="D68:G69"/>
    <mergeCell ref="A9:G9"/>
    <mergeCell ref="A11:B11"/>
    <mergeCell ref="A57:B57"/>
    <mergeCell ref="A59:G59"/>
    <mergeCell ref="A61:B61"/>
    <mergeCell ref="A67:B67"/>
  </mergeCells>
  <pageMargins left="0.7" right="0.7" top="0.75" bottom="0.75" header="0.3" footer="0.3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8"/>
  <sheetViews>
    <sheetView topLeftCell="A52" zoomScaleNormal="100" workbookViewId="0">
      <selection activeCell="C7" sqref="C7"/>
    </sheetView>
  </sheetViews>
  <sheetFormatPr defaultRowHeight="15" x14ac:dyDescent="0.2"/>
  <cols>
    <col min="1" max="1" width="13.28515625" style="91" customWidth="1"/>
    <col min="2" max="2" width="42.28515625" style="4" customWidth="1"/>
    <col min="3" max="3" width="18" style="110" customWidth="1"/>
    <col min="4" max="4" width="18.42578125" style="212" customWidth="1"/>
    <col min="5" max="5" width="18" style="231" customWidth="1"/>
    <col min="6" max="6" width="16.5703125" style="3" customWidth="1"/>
    <col min="7" max="7" width="15.28515625" style="93" customWidth="1"/>
    <col min="8" max="10" width="15.28515625" style="4" customWidth="1"/>
    <col min="11" max="14" width="15.140625" style="4" customWidth="1"/>
    <col min="15" max="15" width="16.7109375" style="4" hidden="1" customWidth="1"/>
    <col min="16" max="16" width="16.42578125" style="4" hidden="1" customWidth="1"/>
    <col min="17" max="17" width="12.5703125" style="4" hidden="1" customWidth="1"/>
    <col min="18" max="18" width="15.140625" style="4" customWidth="1"/>
    <col min="19" max="255" width="9.140625" style="4"/>
    <col min="256" max="256" width="9.28515625" style="4" customWidth="1"/>
    <col min="257" max="257" width="42.28515625" style="4" customWidth="1"/>
    <col min="258" max="259" width="18.42578125" style="4" customWidth="1"/>
    <col min="260" max="261" width="18" style="4" customWidth="1"/>
    <col min="262" max="262" width="16.5703125" style="4" customWidth="1"/>
    <col min="263" max="266" width="15.28515625" style="4" customWidth="1"/>
    <col min="267" max="270" width="15.140625" style="4" customWidth="1"/>
    <col min="271" max="273" width="0" style="4" hidden="1" customWidth="1"/>
    <col min="274" max="274" width="15.140625" style="4" customWidth="1"/>
    <col min="275" max="511" width="9.140625" style="4"/>
    <col min="512" max="512" width="9.28515625" style="4" customWidth="1"/>
    <col min="513" max="513" width="42.28515625" style="4" customWidth="1"/>
    <col min="514" max="515" width="18.42578125" style="4" customWidth="1"/>
    <col min="516" max="517" width="18" style="4" customWidth="1"/>
    <col min="518" max="518" width="16.5703125" style="4" customWidth="1"/>
    <col min="519" max="522" width="15.28515625" style="4" customWidth="1"/>
    <col min="523" max="526" width="15.140625" style="4" customWidth="1"/>
    <col min="527" max="529" width="0" style="4" hidden="1" customWidth="1"/>
    <col min="530" max="530" width="15.140625" style="4" customWidth="1"/>
    <col min="531" max="767" width="9.140625" style="4"/>
    <col min="768" max="768" width="9.28515625" style="4" customWidth="1"/>
    <col min="769" max="769" width="42.28515625" style="4" customWidth="1"/>
    <col min="770" max="771" width="18.42578125" style="4" customWidth="1"/>
    <col min="772" max="773" width="18" style="4" customWidth="1"/>
    <col min="774" max="774" width="16.5703125" style="4" customWidth="1"/>
    <col min="775" max="778" width="15.28515625" style="4" customWidth="1"/>
    <col min="779" max="782" width="15.140625" style="4" customWidth="1"/>
    <col min="783" max="785" width="0" style="4" hidden="1" customWidth="1"/>
    <col min="786" max="786" width="15.140625" style="4" customWidth="1"/>
    <col min="787" max="1023" width="9.140625" style="4"/>
    <col min="1024" max="1024" width="9.28515625" style="4" customWidth="1"/>
    <col min="1025" max="1025" width="42.28515625" style="4" customWidth="1"/>
    <col min="1026" max="1027" width="18.42578125" style="4" customWidth="1"/>
    <col min="1028" max="1029" width="18" style="4" customWidth="1"/>
    <col min="1030" max="1030" width="16.5703125" style="4" customWidth="1"/>
    <col min="1031" max="1034" width="15.28515625" style="4" customWidth="1"/>
    <col min="1035" max="1038" width="15.140625" style="4" customWidth="1"/>
    <col min="1039" max="1041" width="0" style="4" hidden="1" customWidth="1"/>
    <col min="1042" max="1042" width="15.140625" style="4" customWidth="1"/>
    <col min="1043" max="1279" width="9.140625" style="4"/>
    <col min="1280" max="1280" width="9.28515625" style="4" customWidth="1"/>
    <col min="1281" max="1281" width="42.28515625" style="4" customWidth="1"/>
    <col min="1282" max="1283" width="18.42578125" style="4" customWidth="1"/>
    <col min="1284" max="1285" width="18" style="4" customWidth="1"/>
    <col min="1286" max="1286" width="16.5703125" style="4" customWidth="1"/>
    <col min="1287" max="1290" width="15.28515625" style="4" customWidth="1"/>
    <col min="1291" max="1294" width="15.140625" style="4" customWidth="1"/>
    <col min="1295" max="1297" width="0" style="4" hidden="1" customWidth="1"/>
    <col min="1298" max="1298" width="15.140625" style="4" customWidth="1"/>
    <col min="1299" max="1535" width="9.140625" style="4"/>
    <col min="1536" max="1536" width="9.28515625" style="4" customWidth="1"/>
    <col min="1537" max="1537" width="42.28515625" style="4" customWidth="1"/>
    <col min="1538" max="1539" width="18.42578125" style="4" customWidth="1"/>
    <col min="1540" max="1541" width="18" style="4" customWidth="1"/>
    <col min="1542" max="1542" width="16.5703125" style="4" customWidth="1"/>
    <col min="1543" max="1546" width="15.28515625" style="4" customWidth="1"/>
    <col min="1547" max="1550" width="15.140625" style="4" customWidth="1"/>
    <col min="1551" max="1553" width="0" style="4" hidden="1" customWidth="1"/>
    <col min="1554" max="1554" width="15.140625" style="4" customWidth="1"/>
    <col min="1555" max="1791" width="9.140625" style="4"/>
    <col min="1792" max="1792" width="9.28515625" style="4" customWidth="1"/>
    <col min="1793" max="1793" width="42.28515625" style="4" customWidth="1"/>
    <col min="1794" max="1795" width="18.42578125" style="4" customWidth="1"/>
    <col min="1796" max="1797" width="18" style="4" customWidth="1"/>
    <col min="1798" max="1798" width="16.5703125" style="4" customWidth="1"/>
    <col min="1799" max="1802" width="15.28515625" style="4" customWidth="1"/>
    <col min="1803" max="1806" width="15.140625" style="4" customWidth="1"/>
    <col min="1807" max="1809" width="0" style="4" hidden="1" customWidth="1"/>
    <col min="1810" max="1810" width="15.140625" style="4" customWidth="1"/>
    <col min="1811" max="2047" width="9.140625" style="4"/>
    <col min="2048" max="2048" width="9.28515625" style="4" customWidth="1"/>
    <col min="2049" max="2049" width="42.28515625" style="4" customWidth="1"/>
    <col min="2050" max="2051" width="18.42578125" style="4" customWidth="1"/>
    <col min="2052" max="2053" width="18" style="4" customWidth="1"/>
    <col min="2054" max="2054" width="16.5703125" style="4" customWidth="1"/>
    <col min="2055" max="2058" width="15.28515625" style="4" customWidth="1"/>
    <col min="2059" max="2062" width="15.140625" style="4" customWidth="1"/>
    <col min="2063" max="2065" width="0" style="4" hidden="1" customWidth="1"/>
    <col min="2066" max="2066" width="15.140625" style="4" customWidth="1"/>
    <col min="2067" max="2303" width="9.140625" style="4"/>
    <col min="2304" max="2304" width="9.28515625" style="4" customWidth="1"/>
    <col min="2305" max="2305" width="42.28515625" style="4" customWidth="1"/>
    <col min="2306" max="2307" width="18.42578125" style="4" customWidth="1"/>
    <col min="2308" max="2309" width="18" style="4" customWidth="1"/>
    <col min="2310" max="2310" width="16.5703125" style="4" customWidth="1"/>
    <col min="2311" max="2314" width="15.28515625" style="4" customWidth="1"/>
    <col min="2315" max="2318" width="15.140625" style="4" customWidth="1"/>
    <col min="2319" max="2321" width="0" style="4" hidden="1" customWidth="1"/>
    <col min="2322" max="2322" width="15.140625" style="4" customWidth="1"/>
    <col min="2323" max="2559" width="9.140625" style="4"/>
    <col min="2560" max="2560" width="9.28515625" style="4" customWidth="1"/>
    <col min="2561" max="2561" width="42.28515625" style="4" customWidth="1"/>
    <col min="2562" max="2563" width="18.42578125" style="4" customWidth="1"/>
    <col min="2564" max="2565" width="18" style="4" customWidth="1"/>
    <col min="2566" max="2566" width="16.5703125" style="4" customWidth="1"/>
    <col min="2567" max="2570" width="15.28515625" style="4" customWidth="1"/>
    <col min="2571" max="2574" width="15.140625" style="4" customWidth="1"/>
    <col min="2575" max="2577" width="0" style="4" hidden="1" customWidth="1"/>
    <col min="2578" max="2578" width="15.140625" style="4" customWidth="1"/>
    <col min="2579" max="2815" width="9.140625" style="4"/>
    <col min="2816" max="2816" width="9.28515625" style="4" customWidth="1"/>
    <col min="2817" max="2817" width="42.28515625" style="4" customWidth="1"/>
    <col min="2818" max="2819" width="18.42578125" style="4" customWidth="1"/>
    <col min="2820" max="2821" width="18" style="4" customWidth="1"/>
    <col min="2822" max="2822" width="16.5703125" style="4" customWidth="1"/>
    <col min="2823" max="2826" width="15.28515625" style="4" customWidth="1"/>
    <col min="2827" max="2830" width="15.140625" style="4" customWidth="1"/>
    <col min="2831" max="2833" width="0" style="4" hidden="1" customWidth="1"/>
    <col min="2834" max="2834" width="15.140625" style="4" customWidth="1"/>
    <col min="2835" max="3071" width="9.140625" style="4"/>
    <col min="3072" max="3072" width="9.28515625" style="4" customWidth="1"/>
    <col min="3073" max="3073" width="42.28515625" style="4" customWidth="1"/>
    <col min="3074" max="3075" width="18.42578125" style="4" customWidth="1"/>
    <col min="3076" max="3077" width="18" style="4" customWidth="1"/>
    <col min="3078" max="3078" width="16.5703125" style="4" customWidth="1"/>
    <col min="3079" max="3082" width="15.28515625" style="4" customWidth="1"/>
    <col min="3083" max="3086" width="15.140625" style="4" customWidth="1"/>
    <col min="3087" max="3089" width="0" style="4" hidden="1" customWidth="1"/>
    <col min="3090" max="3090" width="15.140625" style="4" customWidth="1"/>
    <col min="3091" max="3327" width="9.140625" style="4"/>
    <col min="3328" max="3328" width="9.28515625" style="4" customWidth="1"/>
    <col min="3329" max="3329" width="42.28515625" style="4" customWidth="1"/>
    <col min="3330" max="3331" width="18.42578125" style="4" customWidth="1"/>
    <col min="3332" max="3333" width="18" style="4" customWidth="1"/>
    <col min="3334" max="3334" width="16.5703125" style="4" customWidth="1"/>
    <col min="3335" max="3338" width="15.28515625" style="4" customWidth="1"/>
    <col min="3339" max="3342" width="15.140625" style="4" customWidth="1"/>
    <col min="3343" max="3345" width="0" style="4" hidden="1" customWidth="1"/>
    <col min="3346" max="3346" width="15.140625" style="4" customWidth="1"/>
    <col min="3347" max="3583" width="9.140625" style="4"/>
    <col min="3584" max="3584" width="9.28515625" style="4" customWidth="1"/>
    <col min="3585" max="3585" width="42.28515625" style="4" customWidth="1"/>
    <col min="3586" max="3587" width="18.42578125" style="4" customWidth="1"/>
    <col min="3588" max="3589" width="18" style="4" customWidth="1"/>
    <col min="3590" max="3590" width="16.5703125" style="4" customWidth="1"/>
    <col min="3591" max="3594" width="15.28515625" style="4" customWidth="1"/>
    <col min="3595" max="3598" width="15.140625" style="4" customWidth="1"/>
    <col min="3599" max="3601" width="0" style="4" hidden="1" customWidth="1"/>
    <col min="3602" max="3602" width="15.140625" style="4" customWidth="1"/>
    <col min="3603" max="3839" width="9.140625" style="4"/>
    <col min="3840" max="3840" width="9.28515625" style="4" customWidth="1"/>
    <col min="3841" max="3841" width="42.28515625" style="4" customWidth="1"/>
    <col min="3842" max="3843" width="18.42578125" style="4" customWidth="1"/>
    <col min="3844" max="3845" width="18" style="4" customWidth="1"/>
    <col min="3846" max="3846" width="16.5703125" style="4" customWidth="1"/>
    <col min="3847" max="3850" width="15.28515625" style="4" customWidth="1"/>
    <col min="3851" max="3854" width="15.140625" style="4" customWidth="1"/>
    <col min="3855" max="3857" width="0" style="4" hidden="1" customWidth="1"/>
    <col min="3858" max="3858" width="15.140625" style="4" customWidth="1"/>
    <col min="3859" max="4095" width="9.140625" style="4"/>
    <col min="4096" max="4096" width="9.28515625" style="4" customWidth="1"/>
    <col min="4097" max="4097" width="42.28515625" style="4" customWidth="1"/>
    <col min="4098" max="4099" width="18.42578125" style="4" customWidth="1"/>
    <col min="4100" max="4101" width="18" style="4" customWidth="1"/>
    <col min="4102" max="4102" width="16.5703125" style="4" customWidth="1"/>
    <col min="4103" max="4106" width="15.28515625" style="4" customWidth="1"/>
    <col min="4107" max="4110" width="15.140625" style="4" customWidth="1"/>
    <col min="4111" max="4113" width="0" style="4" hidden="1" customWidth="1"/>
    <col min="4114" max="4114" width="15.140625" style="4" customWidth="1"/>
    <col min="4115" max="4351" width="9.140625" style="4"/>
    <col min="4352" max="4352" width="9.28515625" style="4" customWidth="1"/>
    <col min="4353" max="4353" width="42.28515625" style="4" customWidth="1"/>
    <col min="4354" max="4355" width="18.42578125" style="4" customWidth="1"/>
    <col min="4356" max="4357" width="18" style="4" customWidth="1"/>
    <col min="4358" max="4358" width="16.5703125" style="4" customWidth="1"/>
    <col min="4359" max="4362" width="15.28515625" style="4" customWidth="1"/>
    <col min="4363" max="4366" width="15.140625" style="4" customWidth="1"/>
    <col min="4367" max="4369" width="0" style="4" hidden="1" customWidth="1"/>
    <col min="4370" max="4370" width="15.140625" style="4" customWidth="1"/>
    <col min="4371" max="4607" width="9.140625" style="4"/>
    <col min="4608" max="4608" width="9.28515625" style="4" customWidth="1"/>
    <col min="4609" max="4609" width="42.28515625" style="4" customWidth="1"/>
    <col min="4610" max="4611" width="18.42578125" style="4" customWidth="1"/>
    <col min="4612" max="4613" width="18" style="4" customWidth="1"/>
    <col min="4614" max="4614" width="16.5703125" style="4" customWidth="1"/>
    <col min="4615" max="4618" width="15.28515625" style="4" customWidth="1"/>
    <col min="4619" max="4622" width="15.140625" style="4" customWidth="1"/>
    <col min="4623" max="4625" width="0" style="4" hidden="1" customWidth="1"/>
    <col min="4626" max="4626" width="15.140625" style="4" customWidth="1"/>
    <col min="4627" max="4863" width="9.140625" style="4"/>
    <col min="4864" max="4864" width="9.28515625" style="4" customWidth="1"/>
    <col min="4865" max="4865" width="42.28515625" style="4" customWidth="1"/>
    <col min="4866" max="4867" width="18.42578125" style="4" customWidth="1"/>
    <col min="4868" max="4869" width="18" style="4" customWidth="1"/>
    <col min="4870" max="4870" width="16.5703125" style="4" customWidth="1"/>
    <col min="4871" max="4874" width="15.28515625" style="4" customWidth="1"/>
    <col min="4875" max="4878" width="15.140625" style="4" customWidth="1"/>
    <col min="4879" max="4881" width="0" style="4" hidden="1" customWidth="1"/>
    <col min="4882" max="4882" width="15.140625" style="4" customWidth="1"/>
    <col min="4883" max="5119" width="9.140625" style="4"/>
    <col min="5120" max="5120" width="9.28515625" style="4" customWidth="1"/>
    <col min="5121" max="5121" width="42.28515625" style="4" customWidth="1"/>
    <col min="5122" max="5123" width="18.42578125" style="4" customWidth="1"/>
    <col min="5124" max="5125" width="18" style="4" customWidth="1"/>
    <col min="5126" max="5126" width="16.5703125" style="4" customWidth="1"/>
    <col min="5127" max="5130" width="15.28515625" style="4" customWidth="1"/>
    <col min="5131" max="5134" width="15.140625" style="4" customWidth="1"/>
    <col min="5135" max="5137" width="0" style="4" hidden="1" customWidth="1"/>
    <col min="5138" max="5138" width="15.140625" style="4" customWidth="1"/>
    <col min="5139" max="5375" width="9.140625" style="4"/>
    <col min="5376" max="5376" width="9.28515625" style="4" customWidth="1"/>
    <col min="5377" max="5377" width="42.28515625" style="4" customWidth="1"/>
    <col min="5378" max="5379" width="18.42578125" style="4" customWidth="1"/>
    <col min="5380" max="5381" width="18" style="4" customWidth="1"/>
    <col min="5382" max="5382" width="16.5703125" style="4" customWidth="1"/>
    <col min="5383" max="5386" width="15.28515625" style="4" customWidth="1"/>
    <col min="5387" max="5390" width="15.140625" style="4" customWidth="1"/>
    <col min="5391" max="5393" width="0" style="4" hidden="1" customWidth="1"/>
    <col min="5394" max="5394" width="15.140625" style="4" customWidth="1"/>
    <col min="5395" max="5631" width="9.140625" style="4"/>
    <col min="5632" max="5632" width="9.28515625" style="4" customWidth="1"/>
    <col min="5633" max="5633" width="42.28515625" style="4" customWidth="1"/>
    <col min="5634" max="5635" width="18.42578125" style="4" customWidth="1"/>
    <col min="5636" max="5637" width="18" style="4" customWidth="1"/>
    <col min="5638" max="5638" width="16.5703125" style="4" customWidth="1"/>
    <col min="5639" max="5642" width="15.28515625" style="4" customWidth="1"/>
    <col min="5643" max="5646" width="15.140625" style="4" customWidth="1"/>
    <col min="5647" max="5649" width="0" style="4" hidden="1" customWidth="1"/>
    <col min="5650" max="5650" width="15.140625" style="4" customWidth="1"/>
    <col min="5651" max="5887" width="9.140625" style="4"/>
    <col min="5888" max="5888" width="9.28515625" style="4" customWidth="1"/>
    <col min="5889" max="5889" width="42.28515625" style="4" customWidth="1"/>
    <col min="5890" max="5891" width="18.42578125" style="4" customWidth="1"/>
    <col min="5892" max="5893" width="18" style="4" customWidth="1"/>
    <col min="5894" max="5894" width="16.5703125" style="4" customWidth="1"/>
    <col min="5895" max="5898" width="15.28515625" style="4" customWidth="1"/>
    <col min="5899" max="5902" width="15.140625" style="4" customWidth="1"/>
    <col min="5903" max="5905" width="0" style="4" hidden="1" customWidth="1"/>
    <col min="5906" max="5906" width="15.140625" style="4" customWidth="1"/>
    <col min="5907" max="6143" width="9.140625" style="4"/>
    <col min="6144" max="6144" width="9.28515625" style="4" customWidth="1"/>
    <col min="6145" max="6145" width="42.28515625" style="4" customWidth="1"/>
    <col min="6146" max="6147" width="18.42578125" style="4" customWidth="1"/>
    <col min="6148" max="6149" width="18" style="4" customWidth="1"/>
    <col min="6150" max="6150" width="16.5703125" style="4" customWidth="1"/>
    <col min="6151" max="6154" width="15.28515625" style="4" customWidth="1"/>
    <col min="6155" max="6158" width="15.140625" style="4" customWidth="1"/>
    <col min="6159" max="6161" width="0" style="4" hidden="1" customWidth="1"/>
    <col min="6162" max="6162" width="15.140625" style="4" customWidth="1"/>
    <col min="6163" max="6399" width="9.140625" style="4"/>
    <col min="6400" max="6400" width="9.28515625" style="4" customWidth="1"/>
    <col min="6401" max="6401" width="42.28515625" style="4" customWidth="1"/>
    <col min="6402" max="6403" width="18.42578125" style="4" customWidth="1"/>
    <col min="6404" max="6405" width="18" style="4" customWidth="1"/>
    <col min="6406" max="6406" width="16.5703125" style="4" customWidth="1"/>
    <col min="6407" max="6410" width="15.28515625" style="4" customWidth="1"/>
    <col min="6411" max="6414" width="15.140625" style="4" customWidth="1"/>
    <col min="6415" max="6417" width="0" style="4" hidden="1" customWidth="1"/>
    <col min="6418" max="6418" width="15.140625" style="4" customWidth="1"/>
    <col min="6419" max="6655" width="9.140625" style="4"/>
    <col min="6656" max="6656" width="9.28515625" style="4" customWidth="1"/>
    <col min="6657" max="6657" width="42.28515625" style="4" customWidth="1"/>
    <col min="6658" max="6659" width="18.42578125" style="4" customWidth="1"/>
    <col min="6660" max="6661" width="18" style="4" customWidth="1"/>
    <col min="6662" max="6662" width="16.5703125" style="4" customWidth="1"/>
    <col min="6663" max="6666" width="15.28515625" style="4" customWidth="1"/>
    <col min="6667" max="6670" width="15.140625" style="4" customWidth="1"/>
    <col min="6671" max="6673" width="0" style="4" hidden="1" customWidth="1"/>
    <col min="6674" max="6674" width="15.140625" style="4" customWidth="1"/>
    <col min="6675" max="6911" width="9.140625" style="4"/>
    <col min="6912" max="6912" width="9.28515625" style="4" customWidth="1"/>
    <col min="6913" max="6913" width="42.28515625" style="4" customWidth="1"/>
    <col min="6914" max="6915" width="18.42578125" style="4" customWidth="1"/>
    <col min="6916" max="6917" width="18" style="4" customWidth="1"/>
    <col min="6918" max="6918" width="16.5703125" style="4" customWidth="1"/>
    <col min="6919" max="6922" width="15.28515625" style="4" customWidth="1"/>
    <col min="6923" max="6926" width="15.140625" style="4" customWidth="1"/>
    <col min="6927" max="6929" width="0" style="4" hidden="1" customWidth="1"/>
    <col min="6930" max="6930" width="15.140625" style="4" customWidth="1"/>
    <col min="6931" max="7167" width="9.140625" style="4"/>
    <col min="7168" max="7168" width="9.28515625" style="4" customWidth="1"/>
    <col min="7169" max="7169" width="42.28515625" style="4" customWidth="1"/>
    <col min="7170" max="7171" width="18.42578125" style="4" customWidth="1"/>
    <col min="7172" max="7173" width="18" style="4" customWidth="1"/>
    <col min="7174" max="7174" width="16.5703125" style="4" customWidth="1"/>
    <col min="7175" max="7178" width="15.28515625" style="4" customWidth="1"/>
    <col min="7179" max="7182" width="15.140625" style="4" customWidth="1"/>
    <col min="7183" max="7185" width="0" style="4" hidden="1" customWidth="1"/>
    <col min="7186" max="7186" width="15.140625" style="4" customWidth="1"/>
    <col min="7187" max="7423" width="9.140625" style="4"/>
    <col min="7424" max="7424" width="9.28515625" style="4" customWidth="1"/>
    <col min="7425" max="7425" width="42.28515625" style="4" customWidth="1"/>
    <col min="7426" max="7427" width="18.42578125" style="4" customWidth="1"/>
    <col min="7428" max="7429" width="18" style="4" customWidth="1"/>
    <col min="7430" max="7430" width="16.5703125" style="4" customWidth="1"/>
    <col min="7431" max="7434" width="15.28515625" style="4" customWidth="1"/>
    <col min="7435" max="7438" width="15.140625" style="4" customWidth="1"/>
    <col min="7439" max="7441" width="0" style="4" hidden="1" customWidth="1"/>
    <col min="7442" max="7442" width="15.140625" style="4" customWidth="1"/>
    <col min="7443" max="7679" width="9.140625" style="4"/>
    <col min="7680" max="7680" width="9.28515625" style="4" customWidth="1"/>
    <col min="7681" max="7681" width="42.28515625" style="4" customWidth="1"/>
    <col min="7682" max="7683" width="18.42578125" style="4" customWidth="1"/>
    <col min="7684" max="7685" width="18" style="4" customWidth="1"/>
    <col min="7686" max="7686" width="16.5703125" style="4" customWidth="1"/>
    <col min="7687" max="7690" width="15.28515625" style="4" customWidth="1"/>
    <col min="7691" max="7694" width="15.140625" style="4" customWidth="1"/>
    <col min="7695" max="7697" width="0" style="4" hidden="1" customWidth="1"/>
    <col min="7698" max="7698" width="15.140625" style="4" customWidth="1"/>
    <col min="7699" max="7935" width="9.140625" style="4"/>
    <col min="7936" max="7936" width="9.28515625" style="4" customWidth="1"/>
    <col min="7937" max="7937" width="42.28515625" style="4" customWidth="1"/>
    <col min="7938" max="7939" width="18.42578125" style="4" customWidth="1"/>
    <col min="7940" max="7941" width="18" style="4" customWidth="1"/>
    <col min="7942" max="7942" width="16.5703125" style="4" customWidth="1"/>
    <col min="7943" max="7946" width="15.28515625" style="4" customWidth="1"/>
    <col min="7947" max="7950" width="15.140625" style="4" customWidth="1"/>
    <col min="7951" max="7953" width="0" style="4" hidden="1" customWidth="1"/>
    <col min="7954" max="7954" width="15.140625" style="4" customWidth="1"/>
    <col min="7955" max="8191" width="9.140625" style="4"/>
    <col min="8192" max="8192" width="9.28515625" style="4" customWidth="1"/>
    <col min="8193" max="8193" width="42.28515625" style="4" customWidth="1"/>
    <col min="8194" max="8195" width="18.42578125" style="4" customWidth="1"/>
    <col min="8196" max="8197" width="18" style="4" customWidth="1"/>
    <col min="8198" max="8198" width="16.5703125" style="4" customWidth="1"/>
    <col min="8199" max="8202" width="15.28515625" style="4" customWidth="1"/>
    <col min="8203" max="8206" width="15.140625" style="4" customWidth="1"/>
    <col min="8207" max="8209" width="0" style="4" hidden="1" customWidth="1"/>
    <col min="8210" max="8210" width="15.140625" style="4" customWidth="1"/>
    <col min="8211" max="8447" width="9.140625" style="4"/>
    <col min="8448" max="8448" width="9.28515625" style="4" customWidth="1"/>
    <col min="8449" max="8449" width="42.28515625" style="4" customWidth="1"/>
    <col min="8450" max="8451" width="18.42578125" style="4" customWidth="1"/>
    <col min="8452" max="8453" width="18" style="4" customWidth="1"/>
    <col min="8454" max="8454" width="16.5703125" style="4" customWidth="1"/>
    <col min="8455" max="8458" width="15.28515625" style="4" customWidth="1"/>
    <col min="8459" max="8462" width="15.140625" style="4" customWidth="1"/>
    <col min="8463" max="8465" width="0" style="4" hidden="1" customWidth="1"/>
    <col min="8466" max="8466" width="15.140625" style="4" customWidth="1"/>
    <col min="8467" max="8703" width="9.140625" style="4"/>
    <col min="8704" max="8704" width="9.28515625" style="4" customWidth="1"/>
    <col min="8705" max="8705" width="42.28515625" style="4" customWidth="1"/>
    <col min="8706" max="8707" width="18.42578125" style="4" customWidth="1"/>
    <col min="8708" max="8709" width="18" style="4" customWidth="1"/>
    <col min="8710" max="8710" width="16.5703125" style="4" customWidth="1"/>
    <col min="8711" max="8714" width="15.28515625" style="4" customWidth="1"/>
    <col min="8715" max="8718" width="15.140625" style="4" customWidth="1"/>
    <col min="8719" max="8721" width="0" style="4" hidden="1" customWidth="1"/>
    <col min="8722" max="8722" width="15.140625" style="4" customWidth="1"/>
    <col min="8723" max="8959" width="9.140625" style="4"/>
    <col min="8960" max="8960" width="9.28515625" style="4" customWidth="1"/>
    <col min="8961" max="8961" width="42.28515625" style="4" customWidth="1"/>
    <col min="8962" max="8963" width="18.42578125" style="4" customWidth="1"/>
    <col min="8964" max="8965" width="18" style="4" customWidth="1"/>
    <col min="8966" max="8966" width="16.5703125" style="4" customWidth="1"/>
    <col min="8967" max="8970" width="15.28515625" style="4" customWidth="1"/>
    <col min="8971" max="8974" width="15.140625" style="4" customWidth="1"/>
    <col min="8975" max="8977" width="0" style="4" hidden="1" customWidth="1"/>
    <col min="8978" max="8978" width="15.140625" style="4" customWidth="1"/>
    <col min="8979" max="9215" width="9.140625" style="4"/>
    <col min="9216" max="9216" width="9.28515625" style="4" customWidth="1"/>
    <col min="9217" max="9217" width="42.28515625" style="4" customWidth="1"/>
    <col min="9218" max="9219" width="18.42578125" style="4" customWidth="1"/>
    <col min="9220" max="9221" width="18" style="4" customWidth="1"/>
    <col min="9222" max="9222" width="16.5703125" style="4" customWidth="1"/>
    <col min="9223" max="9226" width="15.28515625" style="4" customWidth="1"/>
    <col min="9227" max="9230" width="15.140625" style="4" customWidth="1"/>
    <col min="9231" max="9233" width="0" style="4" hidden="1" customWidth="1"/>
    <col min="9234" max="9234" width="15.140625" style="4" customWidth="1"/>
    <col min="9235" max="9471" width="9.140625" style="4"/>
    <col min="9472" max="9472" width="9.28515625" style="4" customWidth="1"/>
    <col min="9473" max="9473" width="42.28515625" style="4" customWidth="1"/>
    <col min="9474" max="9475" width="18.42578125" style="4" customWidth="1"/>
    <col min="9476" max="9477" width="18" style="4" customWidth="1"/>
    <col min="9478" max="9478" width="16.5703125" style="4" customWidth="1"/>
    <col min="9479" max="9482" width="15.28515625" style="4" customWidth="1"/>
    <col min="9483" max="9486" width="15.140625" style="4" customWidth="1"/>
    <col min="9487" max="9489" width="0" style="4" hidden="1" customWidth="1"/>
    <col min="9490" max="9490" width="15.140625" style="4" customWidth="1"/>
    <col min="9491" max="9727" width="9.140625" style="4"/>
    <col min="9728" max="9728" width="9.28515625" style="4" customWidth="1"/>
    <col min="9729" max="9729" width="42.28515625" style="4" customWidth="1"/>
    <col min="9730" max="9731" width="18.42578125" style="4" customWidth="1"/>
    <col min="9732" max="9733" width="18" style="4" customWidth="1"/>
    <col min="9734" max="9734" width="16.5703125" style="4" customWidth="1"/>
    <col min="9735" max="9738" width="15.28515625" style="4" customWidth="1"/>
    <col min="9739" max="9742" width="15.140625" style="4" customWidth="1"/>
    <col min="9743" max="9745" width="0" style="4" hidden="1" customWidth="1"/>
    <col min="9746" max="9746" width="15.140625" style="4" customWidth="1"/>
    <col min="9747" max="9983" width="9.140625" style="4"/>
    <col min="9984" max="9984" width="9.28515625" style="4" customWidth="1"/>
    <col min="9985" max="9985" width="42.28515625" style="4" customWidth="1"/>
    <col min="9986" max="9987" width="18.42578125" style="4" customWidth="1"/>
    <col min="9988" max="9989" width="18" style="4" customWidth="1"/>
    <col min="9990" max="9990" width="16.5703125" style="4" customWidth="1"/>
    <col min="9991" max="9994" width="15.28515625" style="4" customWidth="1"/>
    <col min="9995" max="9998" width="15.140625" style="4" customWidth="1"/>
    <col min="9999" max="10001" width="0" style="4" hidden="1" customWidth="1"/>
    <col min="10002" max="10002" width="15.140625" style="4" customWidth="1"/>
    <col min="10003" max="10239" width="9.140625" style="4"/>
    <col min="10240" max="10240" width="9.28515625" style="4" customWidth="1"/>
    <col min="10241" max="10241" width="42.28515625" style="4" customWidth="1"/>
    <col min="10242" max="10243" width="18.42578125" style="4" customWidth="1"/>
    <col min="10244" max="10245" width="18" style="4" customWidth="1"/>
    <col min="10246" max="10246" width="16.5703125" style="4" customWidth="1"/>
    <col min="10247" max="10250" width="15.28515625" style="4" customWidth="1"/>
    <col min="10251" max="10254" width="15.140625" style="4" customWidth="1"/>
    <col min="10255" max="10257" width="0" style="4" hidden="1" customWidth="1"/>
    <col min="10258" max="10258" width="15.140625" style="4" customWidth="1"/>
    <col min="10259" max="10495" width="9.140625" style="4"/>
    <col min="10496" max="10496" width="9.28515625" style="4" customWidth="1"/>
    <col min="10497" max="10497" width="42.28515625" style="4" customWidth="1"/>
    <col min="10498" max="10499" width="18.42578125" style="4" customWidth="1"/>
    <col min="10500" max="10501" width="18" style="4" customWidth="1"/>
    <col min="10502" max="10502" width="16.5703125" style="4" customWidth="1"/>
    <col min="10503" max="10506" width="15.28515625" style="4" customWidth="1"/>
    <col min="10507" max="10510" width="15.140625" style="4" customWidth="1"/>
    <col min="10511" max="10513" width="0" style="4" hidden="1" customWidth="1"/>
    <col min="10514" max="10514" width="15.140625" style="4" customWidth="1"/>
    <col min="10515" max="10751" width="9.140625" style="4"/>
    <col min="10752" max="10752" width="9.28515625" style="4" customWidth="1"/>
    <col min="10753" max="10753" width="42.28515625" style="4" customWidth="1"/>
    <col min="10754" max="10755" width="18.42578125" style="4" customWidth="1"/>
    <col min="10756" max="10757" width="18" style="4" customWidth="1"/>
    <col min="10758" max="10758" width="16.5703125" style="4" customWidth="1"/>
    <col min="10759" max="10762" width="15.28515625" style="4" customWidth="1"/>
    <col min="10763" max="10766" width="15.140625" style="4" customWidth="1"/>
    <col min="10767" max="10769" width="0" style="4" hidden="1" customWidth="1"/>
    <col min="10770" max="10770" width="15.140625" style="4" customWidth="1"/>
    <col min="10771" max="11007" width="9.140625" style="4"/>
    <col min="11008" max="11008" width="9.28515625" style="4" customWidth="1"/>
    <col min="11009" max="11009" width="42.28515625" style="4" customWidth="1"/>
    <col min="11010" max="11011" width="18.42578125" style="4" customWidth="1"/>
    <col min="11012" max="11013" width="18" style="4" customWidth="1"/>
    <col min="11014" max="11014" width="16.5703125" style="4" customWidth="1"/>
    <col min="11015" max="11018" width="15.28515625" style="4" customWidth="1"/>
    <col min="11019" max="11022" width="15.140625" style="4" customWidth="1"/>
    <col min="11023" max="11025" width="0" style="4" hidden="1" customWidth="1"/>
    <col min="11026" max="11026" width="15.140625" style="4" customWidth="1"/>
    <col min="11027" max="11263" width="9.140625" style="4"/>
    <col min="11264" max="11264" width="9.28515625" style="4" customWidth="1"/>
    <col min="11265" max="11265" width="42.28515625" style="4" customWidth="1"/>
    <col min="11266" max="11267" width="18.42578125" style="4" customWidth="1"/>
    <col min="11268" max="11269" width="18" style="4" customWidth="1"/>
    <col min="11270" max="11270" width="16.5703125" style="4" customWidth="1"/>
    <col min="11271" max="11274" width="15.28515625" style="4" customWidth="1"/>
    <col min="11275" max="11278" width="15.140625" style="4" customWidth="1"/>
    <col min="11279" max="11281" width="0" style="4" hidden="1" customWidth="1"/>
    <col min="11282" max="11282" width="15.140625" style="4" customWidth="1"/>
    <col min="11283" max="11519" width="9.140625" style="4"/>
    <col min="11520" max="11520" width="9.28515625" style="4" customWidth="1"/>
    <col min="11521" max="11521" width="42.28515625" style="4" customWidth="1"/>
    <col min="11522" max="11523" width="18.42578125" style="4" customWidth="1"/>
    <col min="11524" max="11525" width="18" style="4" customWidth="1"/>
    <col min="11526" max="11526" width="16.5703125" style="4" customWidth="1"/>
    <col min="11527" max="11530" width="15.28515625" style="4" customWidth="1"/>
    <col min="11531" max="11534" width="15.140625" style="4" customWidth="1"/>
    <col min="11535" max="11537" width="0" style="4" hidden="1" customWidth="1"/>
    <col min="11538" max="11538" width="15.140625" style="4" customWidth="1"/>
    <col min="11539" max="11775" width="9.140625" style="4"/>
    <col min="11776" max="11776" width="9.28515625" style="4" customWidth="1"/>
    <col min="11777" max="11777" width="42.28515625" style="4" customWidth="1"/>
    <col min="11778" max="11779" width="18.42578125" style="4" customWidth="1"/>
    <col min="11780" max="11781" width="18" style="4" customWidth="1"/>
    <col min="11782" max="11782" width="16.5703125" style="4" customWidth="1"/>
    <col min="11783" max="11786" width="15.28515625" style="4" customWidth="1"/>
    <col min="11787" max="11790" width="15.140625" style="4" customWidth="1"/>
    <col min="11791" max="11793" width="0" style="4" hidden="1" customWidth="1"/>
    <col min="11794" max="11794" width="15.140625" style="4" customWidth="1"/>
    <col min="11795" max="12031" width="9.140625" style="4"/>
    <col min="12032" max="12032" width="9.28515625" style="4" customWidth="1"/>
    <col min="12033" max="12033" width="42.28515625" style="4" customWidth="1"/>
    <col min="12034" max="12035" width="18.42578125" style="4" customWidth="1"/>
    <col min="12036" max="12037" width="18" style="4" customWidth="1"/>
    <col min="12038" max="12038" width="16.5703125" style="4" customWidth="1"/>
    <col min="12039" max="12042" width="15.28515625" style="4" customWidth="1"/>
    <col min="12043" max="12046" width="15.140625" style="4" customWidth="1"/>
    <col min="12047" max="12049" width="0" style="4" hidden="1" customWidth="1"/>
    <col min="12050" max="12050" width="15.140625" style="4" customWidth="1"/>
    <col min="12051" max="12287" width="9.140625" style="4"/>
    <col min="12288" max="12288" width="9.28515625" style="4" customWidth="1"/>
    <col min="12289" max="12289" width="42.28515625" style="4" customWidth="1"/>
    <col min="12290" max="12291" width="18.42578125" style="4" customWidth="1"/>
    <col min="12292" max="12293" width="18" style="4" customWidth="1"/>
    <col min="12294" max="12294" width="16.5703125" style="4" customWidth="1"/>
    <col min="12295" max="12298" width="15.28515625" style="4" customWidth="1"/>
    <col min="12299" max="12302" width="15.140625" style="4" customWidth="1"/>
    <col min="12303" max="12305" width="0" style="4" hidden="1" customWidth="1"/>
    <col min="12306" max="12306" width="15.140625" style="4" customWidth="1"/>
    <col min="12307" max="12543" width="9.140625" style="4"/>
    <col min="12544" max="12544" width="9.28515625" style="4" customWidth="1"/>
    <col min="12545" max="12545" width="42.28515625" style="4" customWidth="1"/>
    <col min="12546" max="12547" width="18.42578125" style="4" customWidth="1"/>
    <col min="12548" max="12549" width="18" style="4" customWidth="1"/>
    <col min="12550" max="12550" width="16.5703125" style="4" customWidth="1"/>
    <col min="12551" max="12554" width="15.28515625" style="4" customWidth="1"/>
    <col min="12555" max="12558" width="15.140625" style="4" customWidth="1"/>
    <col min="12559" max="12561" width="0" style="4" hidden="1" customWidth="1"/>
    <col min="12562" max="12562" width="15.140625" style="4" customWidth="1"/>
    <col min="12563" max="12799" width="9.140625" style="4"/>
    <col min="12800" max="12800" width="9.28515625" style="4" customWidth="1"/>
    <col min="12801" max="12801" width="42.28515625" style="4" customWidth="1"/>
    <col min="12802" max="12803" width="18.42578125" style="4" customWidth="1"/>
    <col min="12804" max="12805" width="18" style="4" customWidth="1"/>
    <col min="12806" max="12806" width="16.5703125" style="4" customWidth="1"/>
    <col min="12807" max="12810" width="15.28515625" style="4" customWidth="1"/>
    <col min="12811" max="12814" width="15.140625" style="4" customWidth="1"/>
    <col min="12815" max="12817" width="0" style="4" hidden="1" customWidth="1"/>
    <col min="12818" max="12818" width="15.140625" style="4" customWidth="1"/>
    <col min="12819" max="13055" width="9.140625" style="4"/>
    <col min="13056" max="13056" width="9.28515625" style="4" customWidth="1"/>
    <col min="13057" max="13057" width="42.28515625" style="4" customWidth="1"/>
    <col min="13058" max="13059" width="18.42578125" style="4" customWidth="1"/>
    <col min="13060" max="13061" width="18" style="4" customWidth="1"/>
    <col min="13062" max="13062" width="16.5703125" style="4" customWidth="1"/>
    <col min="13063" max="13066" width="15.28515625" style="4" customWidth="1"/>
    <col min="13067" max="13070" width="15.140625" style="4" customWidth="1"/>
    <col min="13071" max="13073" width="0" style="4" hidden="1" customWidth="1"/>
    <col min="13074" max="13074" width="15.140625" style="4" customWidth="1"/>
    <col min="13075" max="13311" width="9.140625" style="4"/>
    <col min="13312" max="13312" width="9.28515625" style="4" customWidth="1"/>
    <col min="13313" max="13313" width="42.28515625" style="4" customWidth="1"/>
    <col min="13314" max="13315" width="18.42578125" style="4" customWidth="1"/>
    <col min="13316" max="13317" width="18" style="4" customWidth="1"/>
    <col min="13318" max="13318" width="16.5703125" style="4" customWidth="1"/>
    <col min="13319" max="13322" width="15.28515625" style="4" customWidth="1"/>
    <col min="13323" max="13326" width="15.140625" style="4" customWidth="1"/>
    <col min="13327" max="13329" width="0" style="4" hidden="1" customWidth="1"/>
    <col min="13330" max="13330" width="15.140625" style="4" customWidth="1"/>
    <col min="13331" max="13567" width="9.140625" style="4"/>
    <col min="13568" max="13568" width="9.28515625" style="4" customWidth="1"/>
    <col min="13569" max="13569" width="42.28515625" style="4" customWidth="1"/>
    <col min="13570" max="13571" width="18.42578125" style="4" customWidth="1"/>
    <col min="13572" max="13573" width="18" style="4" customWidth="1"/>
    <col min="13574" max="13574" width="16.5703125" style="4" customWidth="1"/>
    <col min="13575" max="13578" width="15.28515625" style="4" customWidth="1"/>
    <col min="13579" max="13582" width="15.140625" style="4" customWidth="1"/>
    <col min="13583" max="13585" width="0" style="4" hidden="1" customWidth="1"/>
    <col min="13586" max="13586" width="15.140625" style="4" customWidth="1"/>
    <col min="13587" max="13823" width="9.140625" style="4"/>
    <col min="13824" max="13824" width="9.28515625" style="4" customWidth="1"/>
    <col min="13825" max="13825" width="42.28515625" style="4" customWidth="1"/>
    <col min="13826" max="13827" width="18.42578125" style="4" customWidth="1"/>
    <col min="13828" max="13829" width="18" style="4" customWidth="1"/>
    <col min="13830" max="13830" width="16.5703125" style="4" customWidth="1"/>
    <col min="13831" max="13834" width="15.28515625" style="4" customWidth="1"/>
    <col min="13835" max="13838" width="15.140625" style="4" customWidth="1"/>
    <col min="13839" max="13841" width="0" style="4" hidden="1" customWidth="1"/>
    <col min="13842" max="13842" width="15.140625" style="4" customWidth="1"/>
    <col min="13843" max="14079" width="9.140625" style="4"/>
    <col min="14080" max="14080" width="9.28515625" style="4" customWidth="1"/>
    <col min="14081" max="14081" width="42.28515625" style="4" customWidth="1"/>
    <col min="14082" max="14083" width="18.42578125" style="4" customWidth="1"/>
    <col min="14084" max="14085" width="18" style="4" customWidth="1"/>
    <col min="14086" max="14086" width="16.5703125" style="4" customWidth="1"/>
    <col min="14087" max="14090" width="15.28515625" style="4" customWidth="1"/>
    <col min="14091" max="14094" width="15.140625" style="4" customWidth="1"/>
    <col min="14095" max="14097" width="0" style="4" hidden="1" customWidth="1"/>
    <col min="14098" max="14098" width="15.140625" style="4" customWidth="1"/>
    <col min="14099" max="14335" width="9.140625" style="4"/>
    <col min="14336" max="14336" width="9.28515625" style="4" customWidth="1"/>
    <col min="14337" max="14337" width="42.28515625" style="4" customWidth="1"/>
    <col min="14338" max="14339" width="18.42578125" style="4" customWidth="1"/>
    <col min="14340" max="14341" width="18" style="4" customWidth="1"/>
    <col min="14342" max="14342" width="16.5703125" style="4" customWidth="1"/>
    <col min="14343" max="14346" width="15.28515625" style="4" customWidth="1"/>
    <col min="14347" max="14350" width="15.140625" style="4" customWidth="1"/>
    <col min="14351" max="14353" width="0" style="4" hidden="1" customWidth="1"/>
    <col min="14354" max="14354" width="15.140625" style="4" customWidth="1"/>
    <col min="14355" max="14591" width="9.140625" style="4"/>
    <col min="14592" max="14592" width="9.28515625" style="4" customWidth="1"/>
    <col min="14593" max="14593" width="42.28515625" style="4" customWidth="1"/>
    <col min="14594" max="14595" width="18.42578125" style="4" customWidth="1"/>
    <col min="14596" max="14597" width="18" style="4" customWidth="1"/>
    <col min="14598" max="14598" width="16.5703125" style="4" customWidth="1"/>
    <col min="14599" max="14602" width="15.28515625" style="4" customWidth="1"/>
    <col min="14603" max="14606" width="15.140625" style="4" customWidth="1"/>
    <col min="14607" max="14609" width="0" style="4" hidden="1" customWidth="1"/>
    <col min="14610" max="14610" width="15.140625" style="4" customWidth="1"/>
    <col min="14611" max="14847" width="9.140625" style="4"/>
    <col min="14848" max="14848" width="9.28515625" style="4" customWidth="1"/>
    <col min="14849" max="14849" width="42.28515625" style="4" customWidth="1"/>
    <col min="14850" max="14851" width="18.42578125" style="4" customWidth="1"/>
    <col min="14852" max="14853" width="18" style="4" customWidth="1"/>
    <col min="14854" max="14854" width="16.5703125" style="4" customWidth="1"/>
    <col min="14855" max="14858" width="15.28515625" style="4" customWidth="1"/>
    <col min="14859" max="14862" width="15.140625" style="4" customWidth="1"/>
    <col min="14863" max="14865" width="0" style="4" hidden="1" customWidth="1"/>
    <col min="14866" max="14866" width="15.140625" style="4" customWidth="1"/>
    <col min="14867" max="15103" width="9.140625" style="4"/>
    <col min="15104" max="15104" width="9.28515625" style="4" customWidth="1"/>
    <col min="15105" max="15105" width="42.28515625" style="4" customWidth="1"/>
    <col min="15106" max="15107" width="18.42578125" style="4" customWidth="1"/>
    <col min="15108" max="15109" width="18" style="4" customWidth="1"/>
    <col min="15110" max="15110" width="16.5703125" style="4" customWidth="1"/>
    <col min="15111" max="15114" width="15.28515625" style="4" customWidth="1"/>
    <col min="15115" max="15118" width="15.140625" style="4" customWidth="1"/>
    <col min="15119" max="15121" width="0" style="4" hidden="1" customWidth="1"/>
    <col min="15122" max="15122" width="15.140625" style="4" customWidth="1"/>
    <col min="15123" max="15359" width="9.140625" style="4"/>
    <col min="15360" max="15360" width="9.28515625" style="4" customWidth="1"/>
    <col min="15361" max="15361" width="42.28515625" style="4" customWidth="1"/>
    <col min="15362" max="15363" width="18.42578125" style="4" customWidth="1"/>
    <col min="15364" max="15365" width="18" style="4" customWidth="1"/>
    <col min="15366" max="15366" width="16.5703125" style="4" customWidth="1"/>
    <col min="15367" max="15370" width="15.28515625" style="4" customWidth="1"/>
    <col min="15371" max="15374" width="15.140625" style="4" customWidth="1"/>
    <col min="15375" max="15377" width="0" style="4" hidden="1" customWidth="1"/>
    <col min="15378" max="15378" width="15.140625" style="4" customWidth="1"/>
    <col min="15379" max="15615" width="9.140625" style="4"/>
    <col min="15616" max="15616" width="9.28515625" style="4" customWidth="1"/>
    <col min="15617" max="15617" width="42.28515625" style="4" customWidth="1"/>
    <col min="15618" max="15619" width="18.42578125" style="4" customWidth="1"/>
    <col min="15620" max="15621" width="18" style="4" customWidth="1"/>
    <col min="15622" max="15622" width="16.5703125" style="4" customWidth="1"/>
    <col min="15623" max="15626" width="15.28515625" style="4" customWidth="1"/>
    <col min="15627" max="15630" width="15.140625" style="4" customWidth="1"/>
    <col min="15631" max="15633" width="0" style="4" hidden="1" customWidth="1"/>
    <col min="15634" max="15634" width="15.140625" style="4" customWidth="1"/>
    <col min="15635" max="15871" width="9.140625" style="4"/>
    <col min="15872" max="15872" width="9.28515625" style="4" customWidth="1"/>
    <col min="15873" max="15873" width="42.28515625" style="4" customWidth="1"/>
    <col min="15874" max="15875" width="18.42578125" style="4" customWidth="1"/>
    <col min="15876" max="15877" width="18" style="4" customWidth="1"/>
    <col min="15878" max="15878" width="16.5703125" style="4" customWidth="1"/>
    <col min="15879" max="15882" width="15.28515625" style="4" customWidth="1"/>
    <col min="15883" max="15886" width="15.140625" style="4" customWidth="1"/>
    <col min="15887" max="15889" width="0" style="4" hidden="1" customWidth="1"/>
    <col min="15890" max="15890" width="15.140625" style="4" customWidth="1"/>
    <col min="15891" max="16127" width="9.140625" style="4"/>
    <col min="16128" max="16128" width="9.28515625" style="4" customWidth="1"/>
    <col min="16129" max="16129" width="42.28515625" style="4" customWidth="1"/>
    <col min="16130" max="16131" width="18.42578125" style="4" customWidth="1"/>
    <col min="16132" max="16133" width="18" style="4" customWidth="1"/>
    <col min="16134" max="16134" width="16.5703125" style="4" customWidth="1"/>
    <col min="16135" max="16138" width="15.28515625" style="4" customWidth="1"/>
    <col min="16139" max="16142" width="15.140625" style="4" customWidth="1"/>
    <col min="16143" max="16145" width="0" style="4" hidden="1" customWidth="1"/>
    <col min="16146" max="16146" width="15.140625" style="4" customWidth="1"/>
    <col min="16147" max="16384" width="9.140625" style="4"/>
  </cols>
  <sheetData>
    <row r="1" spans="1:7" x14ac:dyDescent="0.25">
      <c r="A1" s="273" t="s">
        <v>0</v>
      </c>
      <c r="B1" s="273"/>
      <c r="C1" s="94"/>
      <c r="D1" s="210"/>
      <c r="E1" s="224"/>
      <c r="F1" s="37"/>
      <c r="G1" s="37"/>
    </row>
    <row r="2" spans="1:7" x14ac:dyDescent="0.25">
      <c r="A2" s="273" t="s">
        <v>1</v>
      </c>
      <c r="B2" s="273"/>
      <c r="C2" s="94"/>
      <c r="D2" s="210"/>
      <c r="E2" s="224"/>
      <c r="F2" s="37"/>
      <c r="G2" s="37"/>
    </row>
    <row r="3" spans="1:7" x14ac:dyDescent="0.25">
      <c r="A3" s="273" t="s">
        <v>2</v>
      </c>
      <c r="B3" s="273"/>
      <c r="C3" s="94"/>
      <c r="D3" s="210"/>
      <c r="E3" s="224"/>
      <c r="F3" s="37"/>
      <c r="G3" s="37"/>
    </row>
    <row r="4" spans="1:7" x14ac:dyDescent="0.25">
      <c r="A4" s="273" t="s">
        <v>3</v>
      </c>
      <c r="B4" s="273"/>
      <c r="C4" s="94"/>
      <c r="D4" s="210"/>
      <c r="E4" s="224"/>
      <c r="F4" s="37"/>
      <c r="G4" s="37"/>
    </row>
    <row r="5" spans="1:7" x14ac:dyDescent="0.25">
      <c r="A5" s="273" t="s">
        <v>4</v>
      </c>
      <c r="B5" s="273"/>
      <c r="C5" s="94"/>
      <c r="D5" s="210"/>
      <c r="E5" s="224"/>
      <c r="F5" s="37"/>
      <c r="G5" s="37"/>
    </row>
    <row r="6" spans="1:7" ht="18" customHeight="1" x14ac:dyDescent="0.25">
      <c r="A6" s="272" t="s">
        <v>434</v>
      </c>
      <c r="B6" s="272"/>
      <c r="C6" s="95"/>
      <c r="D6" s="210"/>
      <c r="E6" s="88"/>
      <c r="F6" s="37"/>
      <c r="G6" s="37"/>
    </row>
    <row r="7" spans="1:7" x14ac:dyDescent="0.25">
      <c r="A7" s="1" t="s">
        <v>437</v>
      </c>
      <c r="B7" s="2"/>
      <c r="C7" s="95"/>
      <c r="D7" s="210"/>
      <c r="E7" s="88"/>
      <c r="F7" s="37"/>
      <c r="G7" s="37"/>
    </row>
    <row r="8" spans="1:7" x14ac:dyDescent="0.25">
      <c r="A8" s="1" t="s">
        <v>435</v>
      </c>
      <c r="B8" s="2"/>
      <c r="C8" s="95"/>
      <c r="D8" s="210"/>
      <c r="E8" s="88"/>
      <c r="F8" s="37"/>
      <c r="G8" s="37"/>
    </row>
    <row r="9" spans="1:7" ht="42" customHeight="1" x14ac:dyDescent="0.2">
      <c r="A9" s="275" t="s">
        <v>381</v>
      </c>
      <c r="B9" s="275"/>
      <c r="C9" s="275"/>
      <c r="D9" s="275"/>
      <c r="E9" s="275"/>
      <c r="F9" s="275"/>
      <c r="G9" s="275"/>
    </row>
    <row r="10" spans="1:7" s="37" customFormat="1" ht="51" x14ac:dyDescent="0.25">
      <c r="A10" s="96" t="s">
        <v>89</v>
      </c>
      <c r="B10" s="97" t="s">
        <v>37</v>
      </c>
      <c r="C10" s="8" t="s">
        <v>374</v>
      </c>
      <c r="D10" s="40" t="s">
        <v>373</v>
      </c>
      <c r="E10" s="8" t="s">
        <v>375</v>
      </c>
      <c r="F10" s="41" t="s">
        <v>7</v>
      </c>
      <c r="G10" s="41" t="s">
        <v>7</v>
      </c>
    </row>
    <row r="11" spans="1:7" s="99" customFormat="1" ht="12.75" x14ac:dyDescent="0.2">
      <c r="A11" s="276">
        <v>1</v>
      </c>
      <c r="B11" s="277"/>
      <c r="C11" s="98">
        <v>2</v>
      </c>
      <c r="D11" s="213">
        <v>3</v>
      </c>
      <c r="E11" s="98">
        <v>4</v>
      </c>
      <c r="F11" s="236" t="s">
        <v>436</v>
      </c>
      <c r="G11" s="43" t="s">
        <v>9</v>
      </c>
    </row>
    <row r="12" spans="1:7" ht="12.75" x14ac:dyDescent="0.2">
      <c r="A12" s="46">
        <v>3</v>
      </c>
      <c r="B12" s="100" t="s">
        <v>90</v>
      </c>
      <c r="C12" s="101">
        <v>1681067.57</v>
      </c>
      <c r="D12" s="214">
        <v>3705378.99</v>
      </c>
      <c r="E12" s="223">
        <v>1739554.94</v>
      </c>
      <c r="F12" s="232">
        <f>E12/C12*100</f>
        <v>103.47918019737897</v>
      </c>
      <c r="G12" s="50">
        <f>E12/D12*100</f>
        <v>46.946748084195292</v>
      </c>
    </row>
    <row r="13" spans="1:7" ht="12.75" x14ac:dyDescent="0.2">
      <c r="A13" s="51">
        <v>31</v>
      </c>
      <c r="B13" s="102" t="s">
        <v>91</v>
      </c>
      <c r="C13" s="103">
        <v>1357379.93</v>
      </c>
      <c r="D13" s="215">
        <v>2933371</v>
      </c>
      <c r="E13" s="222">
        <v>1439581.33</v>
      </c>
      <c r="F13" s="233">
        <f>E13/C13*100</f>
        <v>106.05588738887573</v>
      </c>
      <c r="G13" s="50">
        <f>E13/D13*100</f>
        <v>49.076006069467518</v>
      </c>
    </row>
    <row r="14" spans="1:7" ht="12.75" x14ac:dyDescent="0.2">
      <c r="A14" s="51">
        <v>311</v>
      </c>
      <c r="B14" s="102" t="s">
        <v>92</v>
      </c>
      <c r="C14" s="103">
        <v>1103826.31</v>
      </c>
      <c r="D14" s="215">
        <v>0</v>
      </c>
      <c r="E14" s="222">
        <v>1193206.56</v>
      </c>
      <c r="F14" s="233">
        <f>E14/C14*100</f>
        <v>108.09731107061582</v>
      </c>
      <c r="G14" s="55"/>
    </row>
    <row r="15" spans="1:7" ht="12.75" x14ac:dyDescent="0.2">
      <c r="A15" s="57">
        <v>3111</v>
      </c>
      <c r="B15" s="58" t="s">
        <v>93</v>
      </c>
      <c r="C15" s="104">
        <v>1103826.31</v>
      </c>
      <c r="D15" s="216">
        <v>0</v>
      </c>
      <c r="E15" s="225">
        <v>1176180.51</v>
      </c>
      <c r="F15" s="233">
        <f>E15/C15*100</f>
        <v>106.55485372512999</v>
      </c>
      <c r="G15" s="55"/>
    </row>
    <row r="16" spans="1:7" ht="12.75" x14ac:dyDescent="0.2">
      <c r="A16" s="57">
        <v>3113</v>
      </c>
      <c r="B16" s="58" t="s">
        <v>94</v>
      </c>
      <c r="C16" s="104">
        <v>0</v>
      </c>
      <c r="D16" s="216" t="s">
        <v>371</v>
      </c>
      <c r="E16" s="225">
        <v>14684.58</v>
      </c>
      <c r="F16" s="233" t="e">
        <f>E16/C16*100</f>
        <v>#DIV/0!</v>
      </c>
      <c r="G16" s="55"/>
    </row>
    <row r="17" spans="1:7" ht="12.75" x14ac:dyDescent="0.2">
      <c r="A17" s="57">
        <v>3114</v>
      </c>
      <c r="B17" s="58" t="s">
        <v>95</v>
      </c>
      <c r="C17" s="104">
        <v>0</v>
      </c>
      <c r="D17" s="216" t="s">
        <v>371</v>
      </c>
      <c r="E17" s="225">
        <v>2341.4699999999998</v>
      </c>
      <c r="F17" s="233" t="e">
        <f>E17/C17*100</f>
        <v>#DIV/0!</v>
      </c>
      <c r="G17" s="55"/>
    </row>
    <row r="18" spans="1:7" ht="12.75" x14ac:dyDescent="0.2">
      <c r="A18" s="51">
        <v>312</v>
      </c>
      <c r="B18" s="102" t="s">
        <v>96</v>
      </c>
      <c r="C18" s="103">
        <v>73002.09</v>
      </c>
      <c r="D18" s="215">
        <v>0</v>
      </c>
      <c r="E18" s="222">
        <v>49235.8</v>
      </c>
      <c r="F18" s="233">
        <f>E18/C18*100</f>
        <v>67.444370428298711</v>
      </c>
      <c r="G18" s="55"/>
    </row>
    <row r="19" spans="1:7" ht="12.75" x14ac:dyDescent="0.2">
      <c r="A19" s="57" t="s">
        <v>97</v>
      </c>
      <c r="B19" s="105" t="s">
        <v>96</v>
      </c>
      <c r="C19" s="104">
        <v>73002.09</v>
      </c>
      <c r="D19" s="216">
        <v>0</v>
      </c>
      <c r="E19" s="225">
        <v>49235.8</v>
      </c>
      <c r="F19" s="233">
        <f>E19/C19*100</f>
        <v>67.444370428298711</v>
      </c>
      <c r="G19" s="55"/>
    </row>
    <row r="20" spans="1:7" ht="12.75" x14ac:dyDescent="0.2">
      <c r="A20" s="51">
        <v>313</v>
      </c>
      <c r="B20" s="102" t="s">
        <v>98</v>
      </c>
      <c r="C20" s="103">
        <v>180551.53</v>
      </c>
      <c r="D20" s="215">
        <v>0</v>
      </c>
      <c r="E20" s="222">
        <v>197138.97</v>
      </c>
      <c r="F20" s="233">
        <f>E20/C20*100</f>
        <v>109.18709467596315</v>
      </c>
      <c r="G20" s="55"/>
    </row>
    <row r="21" spans="1:7" ht="12.75" x14ac:dyDescent="0.2">
      <c r="A21" s="57">
        <v>3132</v>
      </c>
      <c r="B21" s="105" t="s">
        <v>99</v>
      </c>
      <c r="C21" s="104">
        <v>180551.53</v>
      </c>
      <c r="D21" s="216">
        <v>0</v>
      </c>
      <c r="E21" s="225">
        <v>197138.97</v>
      </c>
      <c r="F21" s="233">
        <f>E21/C21*100</f>
        <v>109.18709467596315</v>
      </c>
      <c r="G21" s="55"/>
    </row>
    <row r="22" spans="1:7" ht="25.5" x14ac:dyDescent="0.2">
      <c r="A22" s="57">
        <v>3133</v>
      </c>
      <c r="B22" s="105" t="s">
        <v>100</v>
      </c>
      <c r="C22" s="104">
        <v>0</v>
      </c>
      <c r="D22" s="216" t="s">
        <v>371</v>
      </c>
      <c r="E22" s="225">
        <v>0</v>
      </c>
      <c r="F22" s="233" t="e">
        <f>E22/C22*100</f>
        <v>#DIV/0!</v>
      </c>
      <c r="G22" s="55">
        <v>0</v>
      </c>
    </row>
    <row r="23" spans="1:7" ht="12.75" x14ac:dyDescent="0.2">
      <c r="A23" s="51">
        <v>32</v>
      </c>
      <c r="B23" s="102" t="s">
        <v>101</v>
      </c>
      <c r="C23" s="103">
        <v>273261.95</v>
      </c>
      <c r="D23" s="215">
        <v>675850.95</v>
      </c>
      <c r="E23" s="222">
        <v>259324.37</v>
      </c>
      <c r="F23" s="233">
        <f>E23/C23*100</f>
        <v>94.899553340668177</v>
      </c>
      <c r="G23" s="55">
        <f>E23/D23*100</f>
        <v>38.370053337943823</v>
      </c>
    </row>
    <row r="24" spans="1:7" ht="12.75" x14ac:dyDescent="0.2">
      <c r="A24" s="51">
        <v>321</v>
      </c>
      <c r="B24" s="102" t="s">
        <v>102</v>
      </c>
      <c r="C24" s="103">
        <v>28485.7</v>
      </c>
      <c r="D24" s="215">
        <v>0</v>
      </c>
      <c r="E24" s="222">
        <v>49465.16</v>
      </c>
      <c r="F24" s="233">
        <f>E24/C24*100</f>
        <v>173.64909410686766</v>
      </c>
      <c r="G24" s="55"/>
    </row>
    <row r="25" spans="1:7" ht="12.75" x14ac:dyDescent="0.2">
      <c r="A25" s="57" t="s">
        <v>103</v>
      </c>
      <c r="B25" s="105" t="s">
        <v>104</v>
      </c>
      <c r="C25" s="104">
        <v>2436.7399999999998</v>
      </c>
      <c r="D25" s="216">
        <v>0</v>
      </c>
      <c r="E25" s="225">
        <v>8752.0499999999993</v>
      </c>
      <c r="F25" s="233">
        <f>E25/C25*100</f>
        <v>359.1704490425733</v>
      </c>
      <c r="G25" s="55"/>
    </row>
    <row r="26" spans="1:7" ht="25.5" x14ac:dyDescent="0.2">
      <c r="A26" s="57" t="s">
        <v>105</v>
      </c>
      <c r="B26" s="105" t="s">
        <v>106</v>
      </c>
      <c r="C26" s="104">
        <v>25435.96</v>
      </c>
      <c r="D26" s="216">
        <v>0</v>
      </c>
      <c r="E26" s="225">
        <v>39703.11</v>
      </c>
      <c r="F26" s="233">
        <f>E26/C26*100</f>
        <v>156.09047191456506</v>
      </c>
      <c r="G26" s="55"/>
    </row>
    <row r="27" spans="1:7" ht="12.75" x14ac:dyDescent="0.2">
      <c r="A27" s="57">
        <v>3213</v>
      </c>
      <c r="B27" s="105" t="s">
        <v>107</v>
      </c>
      <c r="C27" s="104">
        <v>613</v>
      </c>
      <c r="D27" s="216">
        <v>0</v>
      </c>
      <c r="E27" s="225">
        <v>1010</v>
      </c>
      <c r="F27" s="233">
        <f>E27/C27*100</f>
        <v>164.76345840130506</v>
      </c>
      <c r="G27" s="55"/>
    </row>
    <row r="28" spans="1:7" ht="12.75" x14ac:dyDescent="0.2">
      <c r="A28" s="57">
        <v>3214</v>
      </c>
      <c r="B28" s="105" t="s">
        <v>108</v>
      </c>
      <c r="C28" s="104">
        <v>0</v>
      </c>
      <c r="D28" s="216">
        <v>0</v>
      </c>
      <c r="E28" s="225">
        <v>0</v>
      </c>
      <c r="F28" s="233" t="e">
        <f>E28/C28*100</f>
        <v>#DIV/0!</v>
      </c>
      <c r="G28" s="55"/>
    </row>
    <row r="29" spans="1:7" ht="12.75" x14ac:dyDescent="0.2">
      <c r="A29" s="51">
        <v>322</v>
      </c>
      <c r="B29" s="102" t="s">
        <v>109</v>
      </c>
      <c r="C29" s="103">
        <v>181741.84</v>
      </c>
      <c r="D29" s="215">
        <v>0</v>
      </c>
      <c r="E29" s="222">
        <v>144638.13</v>
      </c>
      <c r="F29" s="233">
        <f>E29/C29*100</f>
        <v>79.584387392578407</v>
      </c>
      <c r="G29" s="55"/>
    </row>
    <row r="30" spans="1:7" ht="12.75" x14ac:dyDescent="0.2">
      <c r="A30" s="57" t="s">
        <v>110</v>
      </c>
      <c r="B30" s="105" t="s">
        <v>111</v>
      </c>
      <c r="C30" s="104">
        <v>11166.69</v>
      </c>
      <c r="D30" s="216">
        <v>0</v>
      </c>
      <c r="E30" s="225">
        <v>18066.169999999998</v>
      </c>
      <c r="F30" s="233">
        <f>E30/C30*100</f>
        <v>161.78625895408572</v>
      </c>
      <c r="G30" s="55"/>
    </row>
    <row r="31" spans="1:7" ht="12.75" x14ac:dyDescent="0.2">
      <c r="A31" s="57">
        <v>3222</v>
      </c>
      <c r="B31" s="105" t="s">
        <v>112</v>
      </c>
      <c r="C31" s="104">
        <v>117154.83</v>
      </c>
      <c r="D31" s="216">
        <v>0</v>
      </c>
      <c r="E31" s="225">
        <v>94466.4</v>
      </c>
      <c r="F31" s="233">
        <f>E31/C31*100</f>
        <v>80.633807415366476</v>
      </c>
      <c r="G31" s="55"/>
    </row>
    <row r="32" spans="1:7" ht="12.75" x14ac:dyDescent="0.2">
      <c r="A32" s="57" t="s">
        <v>113</v>
      </c>
      <c r="B32" s="105" t="s">
        <v>114</v>
      </c>
      <c r="C32" s="104">
        <v>33453.69</v>
      </c>
      <c r="D32" s="216">
        <v>0</v>
      </c>
      <c r="E32" s="225">
        <v>27008.52</v>
      </c>
      <c r="F32" s="233">
        <f>E32/C32*100</f>
        <v>80.73405355283677</v>
      </c>
      <c r="G32" s="55"/>
    </row>
    <row r="33" spans="1:7" ht="25.5" x14ac:dyDescent="0.2">
      <c r="A33" s="57" t="s">
        <v>115</v>
      </c>
      <c r="B33" s="105" t="s">
        <v>116</v>
      </c>
      <c r="C33" s="104">
        <v>1278.1300000000001</v>
      </c>
      <c r="D33" s="216">
        <v>0</v>
      </c>
      <c r="E33" s="225">
        <v>2148.04</v>
      </c>
      <c r="F33" s="233">
        <f>E33/C33*100</f>
        <v>168.0611518390148</v>
      </c>
      <c r="G33" s="55"/>
    </row>
    <row r="34" spans="1:7" ht="12.75" x14ac:dyDescent="0.2">
      <c r="A34" s="57">
        <v>3225</v>
      </c>
      <c r="B34" s="105" t="s">
        <v>117</v>
      </c>
      <c r="C34" s="104">
        <v>17607.54</v>
      </c>
      <c r="D34" s="216">
        <v>0</v>
      </c>
      <c r="E34" s="226">
        <v>2163.59</v>
      </c>
      <c r="F34" s="233">
        <f>E34/C34*100</f>
        <v>12.287860768738847</v>
      </c>
      <c r="G34" s="55"/>
    </row>
    <row r="35" spans="1:7" ht="12.75" x14ac:dyDescent="0.2">
      <c r="A35" s="57">
        <v>3227</v>
      </c>
      <c r="B35" s="105" t="s">
        <v>118</v>
      </c>
      <c r="C35" s="104">
        <v>1080.96</v>
      </c>
      <c r="D35" s="216">
        <v>0</v>
      </c>
      <c r="E35" s="225">
        <v>785.41</v>
      </c>
      <c r="F35" s="233">
        <f>E35/C35*100</f>
        <v>72.65856275902901</v>
      </c>
      <c r="G35" s="55"/>
    </row>
    <row r="36" spans="1:7" ht="12.75" x14ac:dyDescent="0.2">
      <c r="A36" s="51">
        <v>323</v>
      </c>
      <c r="B36" s="102" t="s">
        <v>119</v>
      </c>
      <c r="C36" s="103">
        <v>44317.34</v>
      </c>
      <c r="D36" s="215">
        <v>0</v>
      </c>
      <c r="E36" s="222">
        <v>49050.6</v>
      </c>
      <c r="F36" s="233">
        <f>E36/C36*100</f>
        <v>110.6803792826916</v>
      </c>
      <c r="G36" s="55"/>
    </row>
    <row r="37" spans="1:7" ht="12.75" x14ac:dyDescent="0.2">
      <c r="A37" s="57" t="s">
        <v>120</v>
      </c>
      <c r="B37" s="105" t="s">
        <v>121</v>
      </c>
      <c r="C37" s="104">
        <v>1918.22</v>
      </c>
      <c r="D37" s="216">
        <v>0</v>
      </c>
      <c r="E37" s="225">
        <v>1716.25</v>
      </c>
      <c r="F37" s="233">
        <f>E37/C37*100</f>
        <v>89.470967876468805</v>
      </c>
      <c r="G37" s="55"/>
    </row>
    <row r="38" spans="1:7" ht="12.75" x14ac:dyDescent="0.2">
      <c r="A38" s="57" t="s">
        <v>122</v>
      </c>
      <c r="B38" s="105" t="s">
        <v>123</v>
      </c>
      <c r="C38" s="104">
        <v>10468.370000000001</v>
      </c>
      <c r="D38" s="216">
        <v>0</v>
      </c>
      <c r="E38" s="227">
        <v>19355.46</v>
      </c>
      <c r="F38" s="233">
        <f>E38/C38*100</f>
        <v>184.89468752059776</v>
      </c>
      <c r="G38" s="55"/>
    </row>
    <row r="39" spans="1:7" ht="12.75" x14ac:dyDescent="0.2">
      <c r="A39" s="57">
        <v>3233</v>
      </c>
      <c r="B39" s="105" t="s">
        <v>124</v>
      </c>
      <c r="C39" s="104">
        <v>164.42</v>
      </c>
      <c r="D39" s="216">
        <v>0</v>
      </c>
      <c r="E39" s="225">
        <v>0</v>
      </c>
      <c r="F39" s="233">
        <f>E39/C39*100</f>
        <v>0</v>
      </c>
      <c r="G39" s="55"/>
    </row>
    <row r="40" spans="1:7" ht="12.75" x14ac:dyDescent="0.2">
      <c r="A40" s="57" t="s">
        <v>125</v>
      </c>
      <c r="B40" s="105" t="s">
        <v>126</v>
      </c>
      <c r="C40" s="104">
        <v>8540.17</v>
      </c>
      <c r="D40" s="216">
        <v>0</v>
      </c>
      <c r="E40" s="225">
        <v>8143.96</v>
      </c>
      <c r="F40" s="233">
        <f>E40/C40*100</f>
        <v>95.360630994464984</v>
      </c>
      <c r="G40" s="55"/>
    </row>
    <row r="41" spans="1:7" ht="12.75" x14ac:dyDescent="0.2">
      <c r="A41" s="57">
        <v>3235</v>
      </c>
      <c r="B41" s="105" t="s">
        <v>127</v>
      </c>
      <c r="C41" s="104">
        <v>4233.3599999999997</v>
      </c>
      <c r="D41" s="216">
        <v>0</v>
      </c>
      <c r="E41" s="225">
        <v>6454.22</v>
      </c>
      <c r="F41" s="233">
        <f>E41/C41*100</f>
        <v>152.46092937997241</v>
      </c>
      <c r="G41" s="55"/>
    </row>
    <row r="42" spans="1:7" ht="12.75" x14ac:dyDescent="0.2">
      <c r="A42" s="57">
        <v>3236</v>
      </c>
      <c r="B42" s="105" t="s">
        <v>128</v>
      </c>
      <c r="C42" s="104">
        <v>10130.02</v>
      </c>
      <c r="D42" s="216">
        <v>0</v>
      </c>
      <c r="E42" s="225">
        <v>6617.96</v>
      </c>
      <c r="F42" s="233">
        <f>E42/C42*100</f>
        <v>65.330177038149969</v>
      </c>
      <c r="G42" s="55"/>
    </row>
    <row r="43" spans="1:7" ht="12.75" x14ac:dyDescent="0.2">
      <c r="A43" s="57">
        <v>3237</v>
      </c>
      <c r="B43" s="105" t="s">
        <v>129</v>
      </c>
      <c r="C43" s="104">
        <v>4393.62</v>
      </c>
      <c r="D43" s="216">
        <v>0</v>
      </c>
      <c r="E43" s="225">
        <v>2454.46</v>
      </c>
      <c r="F43" s="233">
        <f>E43/C43*100</f>
        <v>55.864184886266912</v>
      </c>
      <c r="G43" s="55"/>
    </row>
    <row r="44" spans="1:7" ht="12.75" x14ac:dyDescent="0.2">
      <c r="A44" s="57" t="s">
        <v>130</v>
      </c>
      <c r="B44" s="105" t="s">
        <v>131</v>
      </c>
      <c r="C44" s="104">
        <v>3707.13</v>
      </c>
      <c r="D44" s="216">
        <v>0</v>
      </c>
      <c r="E44" s="225">
        <v>2640.65</v>
      </c>
      <c r="F44" s="233">
        <f>E44/C44*100</f>
        <v>71.231653597257178</v>
      </c>
      <c r="G44" s="55"/>
    </row>
    <row r="45" spans="1:7" ht="12.75" x14ac:dyDescent="0.2">
      <c r="A45" s="57" t="s">
        <v>132</v>
      </c>
      <c r="B45" s="105" t="s">
        <v>133</v>
      </c>
      <c r="C45" s="104">
        <v>762.03</v>
      </c>
      <c r="D45" s="216">
        <v>0</v>
      </c>
      <c r="E45" s="225">
        <v>1667.64</v>
      </c>
      <c r="F45" s="233">
        <f>E45/C45*100</f>
        <v>218.84177788276054</v>
      </c>
      <c r="G45" s="55"/>
    </row>
    <row r="46" spans="1:7" ht="25.5" x14ac:dyDescent="0.2">
      <c r="A46" s="51">
        <v>324</v>
      </c>
      <c r="B46" s="102" t="s">
        <v>134</v>
      </c>
      <c r="C46" s="103">
        <v>0</v>
      </c>
      <c r="D46" s="215">
        <v>0</v>
      </c>
      <c r="E46" s="222">
        <v>0</v>
      </c>
      <c r="F46" s="233" t="e">
        <f>E46/C46*100</f>
        <v>#DIV/0!</v>
      </c>
      <c r="G46" s="55"/>
    </row>
    <row r="47" spans="1:7" ht="25.5" x14ac:dyDescent="0.2">
      <c r="A47" s="57">
        <v>3241</v>
      </c>
      <c r="B47" s="105" t="s">
        <v>134</v>
      </c>
      <c r="C47" s="104">
        <v>0</v>
      </c>
      <c r="D47" s="216">
        <v>0</v>
      </c>
      <c r="E47" s="225">
        <v>0</v>
      </c>
      <c r="F47" s="233" t="e">
        <f>E47/C47*100</f>
        <v>#DIV/0!</v>
      </c>
      <c r="G47" s="55"/>
    </row>
    <row r="48" spans="1:7" ht="12.75" x14ac:dyDescent="0.2">
      <c r="A48" s="51">
        <v>329</v>
      </c>
      <c r="B48" s="102" t="s">
        <v>135</v>
      </c>
      <c r="C48" s="103">
        <v>18717.07</v>
      </c>
      <c r="D48" s="215">
        <v>0</v>
      </c>
      <c r="E48" s="222">
        <v>16170.48</v>
      </c>
      <c r="F48" s="233">
        <f>E48/C48*100</f>
        <v>86.394291414201035</v>
      </c>
      <c r="G48" s="55"/>
    </row>
    <row r="49" spans="1:7" ht="12.75" x14ac:dyDescent="0.2">
      <c r="A49" s="57">
        <v>3292</v>
      </c>
      <c r="B49" s="105" t="s">
        <v>136</v>
      </c>
      <c r="C49" s="104">
        <v>1271.78</v>
      </c>
      <c r="D49" s="216">
        <v>0</v>
      </c>
      <c r="E49" s="225">
        <v>937.02</v>
      </c>
      <c r="F49" s="233">
        <f>E49/C49*100</f>
        <v>73.67783736180786</v>
      </c>
      <c r="G49" s="55"/>
    </row>
    <row r="50" spans="1:7" ht="12.75" x14ac:dyDescent="0.2">
      <c r="A50" s="57" t="s">
        <v>137</v>
      </c>
      <c r="B50" s="105" t="s">
        <v>138</v>
      </c>
      <c r="C50" s="104">
        <v>24.5</v>
      </c>
      <c r="D50" s="216">
        <v>0</v>
      </c>
      <c r="E50" s="225">
        <v>0</v>
      </c>
      <c r="F50" s="233">
        <f>E50/C50*100</f>
        <v>0</v>
      </c>
      <c r="G50" s="55"/>
    </row>
    <row r="51" spans="1:7" ht="12.75" x14ac:dyDescent="0.2">
      <c r="A51" s="57">
        <v>3294</v>
      </c>
      <c r="B51" s="105" t="s">
        <v>139</v>
      </c>
      <c r="C51" s="104">
        <v>245</v>
      </c>
      <c r="D51" s="216">
        <v>0</v>
      </c>
      <c r="E51" s="225">
        <v>268.8</v>
      </c>
      <c r="F51" s="233">
        <f>E51/C51*100</f>
        <v>109.71428571428572</v>
      </c>
      <c r="G51" s="55"/>
    </row>
    <row r="52" spans="1:7" ht="12.75" x14ac:dyDescent="0.2">
      <c r="A52" s="57">
        <v>3295</v>
      </c>
      <c r="B52" s="105" t="s">
        <v>140</v>
      </c>
      <c r="C52" s="104">
        <v>75</v>
      </c>
      <c r="D52" s="216">
        <v>0</v>
      </c>
      <c r="E52" s="225">
        <v>4378.0200000000004</v>
      </c>
      <c r="F52" s="233">
        <f>E52/C52*100</f>
        <v>5837.3600000000006</v>
      </c>
      <c r="G52" s="55"/>
    </row>
    <row r="53" spans="1:7" ht="12.75" x14ac:dyDescent="0.2">
      <c r="A53" s="57">
        <v>3296</v>
      </c>
      <c r="B53" s="105" t="s">
        <v>141</v>
      </c>
      <c r="C53" s="104">
        <v>0</v>
      </c>
      <c r="D53" s="216">
        <v>0</v>
      </c>
      <c r="E53" s="225">
        <v>0</v>
      </c>
      <c r="F53" s="233" t="e">
        <f>E53/C53*100</f>
        <v>#DIV/0!</v>
      </c>
      <c r="G53" s="55"/>
    </row>
    <row r="54" spans="1:7" ht="12.75" x14ac:dyDescent="0.2">
      <c r="A54" s="57" t="s">
        <v>142</v>
      </c>
      <c r="B54" s="105" t="s">
        <v>135</v>
      </c>
      <c r="C54" s="104">
        <v>17100.79</v>
      </c>
      <c r="D54" s="216">
        <v>0</v>
      </c>
      <c r="E54" s="225">
        <v>10226.64</v>
      </c>
      <c r="F54" s="233">
        <f>E54/C54*100</f>
        <v>59.802149491339286</v>
      </c>
      <c r="G54" s="55"/>
    </row>
    <row r="55" spans="1:7" ht="12.75" x14ac:dyDescent="0.2">
      <c r="A55" s="51">
        <v>34</v>
      </c>
      <c r="B55" s="102" t="s">
        <v>143</v>
      </c>
      <c r="C55" s="103">
        <v>1105.27</v>
      </c>
      <c r="D55" s="215">
        <v>200</v>
      </c>
      <c r="E55" s="222">
        <v>0</v>
      </c>
      <c r="F55" s="233">
        <f>E55/C55*100</f>
        <v>0</v>
      </c>
      <c r="G55" s="55">
        <f>E55/D55*100</f>
        <v>0</v>
      </c>
    </row>
    <row r="56" spans="1:7" ht="12.75" x14ac:dyDescent="0.2">
      <c r="A56" s="51">
        <v>343</v>
      </c>
      <c r="B56" s="102" t="s">
        <v>144</v>
      </c>
      <c r="C56" s="103">
        <v>1105.27</v>
      </c>
      <c r="D56" s="215">
        <v>0</v>
      </c>
      <c r="E56" s="222">
        <v>0</v>
      </c>
      <c r="F56" s="233">
        <f>E56/C56*100</f>
        <v>0</v>
      </c>
      <c r="G56" s="55"/>
    </row>
    <row r="57" spans="1:7" ht="12.75" x14ac:dyDescent="0.2">
      <c r="A57" s="57" t="s">
        <v>145</v>
      </c>
      <c r="B57" s="105" t="s">
        <v>146</v>
      </c>
      <c r="C57" s="104">
        <v>1105.27</v>
      </c>
      <c r="D57" s="216">
        <v>0</v>
      </c>
      <c r="E57" s="226">
        <v>0</v>
      </c>
      <c r="F57" s="233">
        <f>E57/C57*100</f>
        <v>0</v>
      </c>
      <c r="G57" s="55"/>
    </row>
    <row r="58" spans="1:7" ht="12.75" x14ac:dyDescent="0.2">
      <c r="A58" s="57">
        <v>3433</v>
      </c>
      <c r="B58" s="105" t="s">
        <v>147</v>
      </c>
      <c r="C58" s="104">
        <v>0</v>
      </c>
      <c r="D58" s="216" t="s">
        <v>371</v>
      </c>
      <c r="E58" s="225">
        <v>0</v>
      </c>
      <c r="F58" s="233" t="e">
        <f>E58/C58*100</f>
        <v>#DIV/0!</v>
      </c>
      <c r="G58" s="55"/>
    </row>
    <row r="59" spans="1:7" ht="25.5" x14ac:dyDescent="0.2">
      <c r="A59" s="51">
        <v>36</v>
      </c>
      <c r="B59" s="102" t="s">
        <v>148</v>
      </c>
      <c r="C59" s="103">
        <v>0</v>
      </c>
      <c r="D59" s="215">
        <v>447</v>
      </c>
      <c r="E59" s="228">
        <v>0</v>
      </c>
      <c r="F59" s="233" t="e">
        <f>E59/C59*100</f>
        <v>#DIV/0!</v>
      </c>
      <c r="G59" s="55"/>
    </row>
    <row r="60" spans="1:7" ht="25.5" x14ac:dyDescent="0.2">
      <c r="A60" s="51">
        <v>366</v>
      </c>
      <c r="B60" s="102" t="s">
        <v>148</v>
      </c>
      <c r="C60" s="103">
        <v>0</v>
      </c>
      <c r="D60" s="215">
        <v>0</v>
      </c>
      <c r="E60" s="222">
        <v>0</v>
      </c>
      <c r="F60" s="233" t="e">
        <f>E60/C60*100</f>
        <v>#DIV/0!</v>
      </c>
      <c r="G60" s="55"/>
    </row>
    <row r="61" spans="1:7" ht="25.5" x14ac:dyDescent="0.2">
      <c r="A61" s="57">
        <v>3661</v>
      </c>
      <c r="B61" s="105" t="s">
        <v>148</v>
      </c>
      <c r="C61" s="104">
        <v>0</v>
      </c>
      <c r="D61" s="215"/>
      <c r="E61" s="225">
        <v>0</v>
      </c>
      <c r="F61" s="233" t="e">
        <f>E61/C61*100</f>
        <v>#DIV/0!</v>
      </c>
      <c r="G61" s="55"/>
    </row>
    <row r="62" spans="1:7" ht="25.5" x14ac:dyDescent="0.2">
      <c r="A62" s="51">
        <v>369</v>
      </c>
      <c r="B62" s="102" t="s">
        <v>149</v>
      </c>
      <c r="C62" s="103">
        <v>0</v>
      </c>
      <c r="D62" s="215">
        <v>0</v>
      </c>
      <c r="E62" s="229">
        <v>0</v>
      </c>
      <c r="F62" s="233" t="e">
        <f>E62/C62*100</f>
        <v>#DIV/0!</v>
      </c>
      <c r="G62" s="234"/>
    </row>
    <row r="63" spans="1:7" ht="25.5" x14ac:dyDescent="0.2">
      <c r="A63" s="57">
        <v>3691</v>
      </c>
      <c r="B63" s="105" t="s">
        <v>149</v>
      </c>
      <c r="C63" s="104">
        <v>0</v>
      </c>
      <c r="D63" s="215">
        <v>0</v>
      </c>
      <c r="E63" s="225">
        <v>0</v>
      </c>
      <c r="F63" s="233" t="e">
        <f>E63/C63*100</f>
        <v>#DIV/0!</v>
      </c>
      <c r="G63" s="55"/>
    </row>
    <row r="64" spans="1:7" ht="25.5" x14ac:dyDescent="0.2">
      <c r="A64" s="51">
        <v>37</v>
      </c>
      <c r="B64" s="102" t="s">
        <v>150</v>
      </c>
      <c r="C64" s="103">
        <v>49320.42</v>
      </c>
      <c r="D64" s="215">
        <v>94319.22</v>
      </c>
      <c r="E64" s="222">
        <v>40649.24</v>
      </c>
      <c r="F64" s="233">
        <f>E64/C64*100</f>
        <v>82.418681754940451</v>
      </c>
      <c r="G64" s="55">
        <f>E64/D64*100</f>
        <v>43.097515013376906</v>
      </c>
    </row>
    <row r="65" spans="1:7" ht="25.5" x14ac:dyDescent="0.2">
      <c r="A65" s="51">
        <v>372</v>
      </c>
      <c r="B65" s="102" t="s">
        <v>150</v>
      </c>
      <c r="C65" s="103">
        <v>49320.42</v>
      </c>
      <c r="D65" s="215">
        <v>0</v>
      </c>
      <c r="E65" s="222">
        <v>40649.24</v>
      </c>
      <c r="F65" s="233">
        <f>E65/C65*100</f>
        <v>82.418681754940451</v>
      </c>
      <c r="G65" s="55"/>
    </row>
    <row r="66" spans="1:7" ht="25.5" x14ac:dyDescent="0.2">
      <c r="A66" s="57">
        <v>3722</v>
      </c>
      <c r="B66" s="105" t="s">
        <v>150</v>
      </c>
      <c r="C66" s="104">
        <v>49320.42</v>
      </c>
      <c r="D66" s="216">
        <v>0</v>
      </c>
      <c r="E66" s="225">
        <v>40649.24</v>
      </c>
      <c r="F66" s="233">
        <f>E66/C66*100</f>
        <v>82.418681754940451</v>
      </c>
      <c r="G66" s="55"/>
    </row>
    <row r="67" spans="1:7" ht="12.75" x14ac:dyDescent="0.2">
      <c r="A67" s="51">
        <v>38</v>
      </c>
      <c r="B67" s="102" t="s">
        <v>151</v>
      </c>
      <c r="C67" s="103">
        <v>0</v>
      </c>
      <c r="D67" s="215" t="s">
        <v>372</v>
      </c>
      <c r="E67" s="222">
        <v>0</v>
      </c>
      <c r="F67" s="233" t="e">
        <f>E67/C67*100</f>
        <v>#DIV/0!</v>
      </c>
      <c r="G67" s="55"/>
    </row>
    <row r="68" spans="1:7" ht="12.75" x14ac:dyDescent="0.2">
      <c r="A68" s="51">
        <v>381</v>
      </c>
      <c r="B68" s="102" t="s">
        <v>152</v>
      </c>
      <c r="C68" s="104">
        <v>0</v>
      </c>
      <c r="D68" s="215">
        <v>0</v>
      </c>
      <c r="E68" s="225">
        <v>0</v>
      </c>
      <c r="F68" s="233" t="e">
        <f>E68/C68*100</f>
        <v>#DIV/0!</v>
      </c>
      <c r="G68" s="55"/>
    </row>
    <row r="69" spans="1:7" ht="12.75" x14ac:dyDescent="0.2">
      <c r="A69" s="57">
        <v>3812</v>
      </c>
      <c r="B69" s="105" t="s">
        <v>153</v>
      </c>
      <c r="C69" s="104">
        <v>0</v>
      </c>
      <c r="D69" s="216">
        <v>0</v>
      </c>
      <c r="E69" s="225">
        <v>0</v>
      </c>
      <c r="F69" s="233" t="e">
        <f>E69/C69*100</f>
        <v>#DIV/0!</v>
      </c>
      <c r="G69" s="55"/>
    </row>
    <row r="70" spans="1:7" ht="12.75" x14ac:dyDescent="0.2">
      <c r="A70" s="57">
        <v>383</v>
      </c>
      <c r="B70" s="105" t="s">
        <v>154</v>
      </c>
      <c r="C70" s="104">
        <v>0</v>
      </c>
      <c r="D70" s="216">
        <v>0</v>
      </c>
      <c r="E70" s="225">
        <v>0</v>
      </c>
      <c r="F70" s="233" t="e">
        <f>E70/C70*100</f>
        <v>#DIV/0!</v>
      </c>
      <c r="G70" s="55"/>
    </row>
    <row r="71" spans="1:7" ht="12.75" x14ac:dyDescent="0.2">
      <c r="A71" s="46">
        <v>4</v>
      </c>
      <c r="B71" s="100" t="s">
        <v>155</v>
      </c>
      <c r="C71" s="101">
        <v>4681.75</v>
      </c>
      <c r="D71" s="217">
        <v>34289.99</v>
      </c>
      <c r="E71" s="223">
        <v>4492.08</v>
      </c>
      <c r="F71" s="232">
        <f>E71/C71*100</f>
        <v>95.94873711753084</v>
      </c>
      <c r="G71" s="50">
        <f>E71/D71*100</f>
        <v>13.100266287625049</v>
      </c>
    </row>
    <row r="72" spans="1:7" ht="25.5" x14ac:dyDescent="0.2">
      <c r="A72" s="51">
        <v>41</v>
      </c>
      <c r="B72" s="102" t="s">
        <v>156</v>
      </c>
      <c r="C72" s="103">
        <v>0</v>
      </c>
      <c r="D72" s="218">
        <v>0</v>
      </c>
      <c r="E72" s="222">
        <v>1875</v>
      </c>
      <c r="F72" s="233"/>
      <c r="G72" s="55"/>
    </row>
    <row r="73" spans="1:7" ht="12.75" x14ac:dyDescent="0.2">
      <c r="A73" s="51">
        <v>412</v>
      </c>
      <c r="B73" s="102" t="s">
        <v>157</v>
      </c>
      <c r="C73" s="103">
        <v>0</v>
      </c>
      <c r="D73" s="218">
        <v>0</v>
      </c>
      <c r="E73" s="222">
        <v>0</v>
      </c>
      <c r="F73" s="233"/>
      <c r="G73" s="55"/>
    </row>
    <row r="74" spans="1:7" ht="12.75" x14ac:dyDescent="0.2">
      <c r="A74" s="57">
        <v>4121</v>
      </c>
      <c r="B74" s="105" t="s">
        <v>157</v>
      </c>
      <c r="C74" s="104">
        <v>0</v>
      </c>
      <c r="D74" s="215">
        <v>0</v>
      </c>
      <c r="E74" s="225">
        <v>0</v>
      </c>
      <c r="F74" s="233"/>
      <c r="G74" s="55"/>
    </row>
    <row r="75" spans="1:7" ht="12.75" x14ac:dyDescent="0.2">
      <c r="A75" s="57">
        <v>4126</v>
      </c>
      <c r="B75" s="105" t="s">
        <v>158</v>
      </c>
      <c r="C75" s="104">
        <v>0</v>
      </c>
      <c r="D75" s="215">
        <v>0</v>
      </c>
      <c r="E75" s="225">
        <v>1875</v>
      </c>
      <c r="F75" s="233"/>
      <c r="G75" s="55"/>
    </row>
    <row r="76" spans="1:7" ht="25.5" x14ac:dyDescent="0.2">
      <c r="A76" s="51">
        <v>42</v>
      </c>
      <c r="B76" s="102" t="s">
        <v>159</v>
      </c>
      <c r="C76" s="103">
        <v>4681.75</v>
      </c>
      <c r="D76" s="215">
        <v>34289.99</v>
      </c>
      <c r="E76" s="222">
        <v>2617.08</v>
      </c>
      <c r="F76" s="233">
        <f>E76/C76*100</f>
        <v>55.899610188497896</v>
      </c>
      <c r="G76" s="55">
        <f>E76/D76*100</f>
        <v>7.632198201282649</v>
      </c>
    </row>
    <row r="77" spans="1:7" ht="12.75" x14ac:dyDescent="0.2">
      <c r="A77" s="51">
        <v>422</v>
      </c>
      <c r="B77" s="102" t="s">
        <v>160</v>
      </c>
      <c r="C77" s="103">
        <v>3599.95</v>
      </c>
      <c r="D77" s="215">
        <v>0</v>
      </c>
      <c r="E77" s="222">
        <v>2237.79</v>
      </c>
      <c r="F77" s="233">
        <f>E77/C77*100</f>
        <v>62.161696690231814</v>
      </c>
      <c r="G77" s="55"/>
    </row>
    <row r="78" spans="1:7" ht="12.75" x14ac:dyDescent="0.2">
      <c r="A78" s="57" t="s">
        <v>161</v>
      </c>
      <c r="B78" s="105" t="s">
        <v>162</v>
      </c>
      <c r="C78" s="104">
        <v>3599.95</v>
      </c>
      <c r="D78" s="216">
        <v>0</v>
      </c>
      <c r="E78" s="226">
        <v>899.99</v>
      </c>
      <c r="F78" s="233">
        <f>E78/C78*100</f>
        <v>25.000069445408968</v>
      </c>
      <c r="G78" s="55"/>
    </row>
    <row r="79" spans="1:7" ht="12.75" x14ac:dyDescent="0.2">
      <c r="A79" s="57">
        <v>4222</v>
      </c>
      <c r="B79" s="105" t="s">
        <v>163</v>
      </c>
      <c r="C79" s="104">
        <v>0</v>
      </c>
      <c r="D79" s="216">
        <v>0</v>
      </c>
      <c r="E79" s="225">
        <v>0</v>
      </c>
      <c r="F79" s="233"/>
      <c r="G79" s="55"/>
    </row>
    <row r="80" spans="1:7" ht="12.75" x14ac:dyDescent="0.2">
      <c r="A80" s="57">
        <v>4223</v>
      </c>
      <c r="B80" s="105" t="s">
        <v>164</v>
      </c>
      <c r="C80" s="104">
        <v>0</v>
      </c>
      <c r="D80" s="216">
        <v>0</v>
      </c>
      <c r="E80" s="225">
        <v>1337.8</v>
      </c>
      <c r="F80" s="233"/>
      <c r="G80" s="55"/>
    </row>
    <row r="81" spans="1:7" ht="12.75" x14ac:dyDescent="0.2">
      <c r="A81" s="57">
        <v>4224</v>
      </c>
      <c r="B81" s="105" t="s">
        <v>165</v>
      </c>
      <c r="C81" s="104">
        <v>0</v>
      </c>
      <c r="D81" s="216">
        <v>0</v>
      </c>
      <c r="E81" s="225">
        <v>0</v>
      </c>
      <c r="F81" s="233"/>
      <c r="G81" s="55"/>
    </row>
    <row r="82" spans="1:7" ht="12.75" x14ac:dyDescent="0.2">
      <c r="A82" s="57">
        <v>4225</v>
      </c>
      <c r="B82" s="105" t="s">
        <v>166</v>
      </c>
      <c r="C82" s="104">
        <v>0</v>
      </c>
      <c r="D82" s="216">
        <v>0</v>
      </c>
      <c r="E82" s="225">
        <v>0</v>
      </c>
      <c r="F82" s="233"/>
      <c r="G82" s="55"/>
    </row>
    <row r="83" spans="1:7" ht="12.75" x14ac:dyDescent="0.2">
      <c r="A83" s="57">
        <v>4226</v>
      </c>
      <c r="B83" s="105" t="s">
        <v>167</v>
      </c>
      <c r="C83" s="104">
        <v>0</v>
      </c>
      <c r="D83" s="216">
        <v>0</v>
      </c>
      <c r="E83" s="225">
        <v>0</v>
      </c>
      <c r="F83" s="233"/>
      <c r="G83" s="55"/>
    </row>
    <row r="84" spans="1:7" ht="12.75" x14ac:dyDescent="0.2">
      <c r="A84" s="57">
        <v>4227</v>
      </c>
      <c r="B84" s="105" t="s">
        <v>168</v>
      </c>
      <c r="C84" s="104">
        <v>0</v>
      </c>
      <c r="D84" s="216">
        <v>0</v>
      </c>
      <c r="E84" s="225">
        <v>0</v>
      </c>
      <c r="F84" s="233" t="e">
        <f>E84/C84*100</f>
        <v>#DIV/0!</v>
      </c>
      <c r="G84" s="55"/>
    </row>
    <row r="85" spans="1:7" ht="25.5" x14ac:dyDescent="0.2">
      <c r="A85" s="51">
        <v>424</v>
      </c>
      <c r="B85" s="102" t="s">
        <v>169</v>
      </c>
      <c r="C85" s="103">
        <v>1081.8</v>
      </c>
      <c r="D85" s="215">
        <v>0</v>
      </c>
      <c r="E85" s="222">
        <v>379.29</v>
      </c>
      <c r="F85" s="233">
        <f>E85/C85*100</f>
        <v>35.061009428729903</v>
      </c>
      <c r="G85" s="55"/>
    </row>
    <row r="86" spans="1:7" ht="12.75" x14ac:dyDescent="0.2">
      <c r="A86" s="57">
        <v>4241</v>
      </c>
      <c r="B86" s="105" t="s">
        <v>170</v>
      </c>
      <c r="C86" s="104">
        <v>1081.8</v>
      </c>
      <c r="D86" s="215">
        <v>0</v>
      </c>
      <c r="E86" s="225">
        <v>379.29</v>
      </c>
      <c r="F86" s="233">
        <f>E86/C86*100</f>
        <v>35.061009428729903</v>
      </c>
      <c r="G86" s="55"/>
    </row>
    <row r="87" spans="1:7" ht="12.75" x14ac:dyDescent="0.2">
      <c r="A87" s="51">
        <v>426</v>
      </c>
      <c r="B87" s="102" t="s">
        <v>171</v>
      </c>
      <c r="C87" s="104">
        <v>0</v>
      </c>
      <c r="D87" s="215">
        <v>0</v>
      </c>
      <c r="E87" s="225">
        <v>0</v>
      </c>
      <c r="F87" s="233"/>
      <c r="G87" s="55"/>
    </row>
    <row r="88" spans="1:7" ht="12.75" x14ac:dyDescent="0.2">
      <c r="A88" s="57">
        <v>4262</v>
      </c>
      <c r="B88" s="105" t="s">
        <v>171</v>
      </c>
      <c r="C88" s="104">
        <v>0</v>
      </c>
      <c r="D88" s="216" t="s">
        <v>371</v>
      </c>
      <c r="E88" s="225">
        <v>0</v>
      </c>
      <c r="F88" s="233"/>
      <c r="G88" s="55"/>
    </row>
    <row r="89" spans="1:7" ht="25.5" x14ac:dyDescent="0.2">
      <c r="A89" s="51">
        <v>45</v>
      </c>
      <c r="B89" s="102" t="s">
        <v>172</v>
      </c>
      <c r="C89" s="104">
        <v>0</v>
      </c>
      <c r="D89" s="215">
        <v>0</v>
      </c>
      <c r="E89" s="222">
        <v>0</v>
      </c>
      <c r="F89" s="233"/>
      <c r="G89" s="55"/>
    </row>
    <row r="90" spans="1:7" ht="12.75" x14ac:dyDescent="0.2">
      <c r="A90" s="57">
        <v>4511</v>
      </c>
      <c r="B90" s="105" t="s">
        <v>173</v>
      </c>
      <c r="C90" s="104">
        <v>0</v>
      </c>
      <c r="D90" s="219"/>
      <c r="E90" s="225">
        <v>0</v>
      </c>
      <c r="F90" s="233"/>
      <c r="G90" s="55"/>
    </row>
    <row r="91" spans="1:7" s="56" customFormat="1" ht="25.5" x14ac:dyDescent="0.2">
      <c r="A91" s="78">
        <v>5</v>
      </c>
      <c r="B91" s="70" t="s">
        <v>174</v>
      </c>
      <c r="C91" s="48">
        <v>0</v>
      </c>
      <c r="D91" s="220">
        <v>0</v>
      </c>
      <c r="E91" s="49">
        <v>0</v>
      </c>
      <c r="F91" s="232">
        <v>0</v>
      </c>
      <c r="G91" s="50">
        <v>0</v>
      </c>
    </row>
    <row r="92" spans="1:7" s="56" customFormat="1" ht="25.5" x14ac:dyDescent="0.2">
      <c r="A92" s="79">
        <v>54</v>
      </c>
      <c r="B92" s="73" t="s">
        <v>175</v>
      </c>
      <c r="C92" s="53">
        <v>0</v>
      </c>
      <c r="D92" s="218">
        <v>0</v>
      </c>
      <c r="E92" s="54">
        <v>0</v>
      </c>
      <c r="F92" s="54">
        <v>0</v>
      </c>
      <c r="G92" s="54">
        <v>0</v>
      </c>
    </row>
    <row r="93" spans="1:7" ht="25.5" x14ac:dyDescent="0.2">
      <c r="A93" s="80">
        <v>544</v>
      </c>
      <c r="B93" s="75" t="s">
        <v>176</v>
      </c>
      <c r="C93" s="104">
        <v>0</v>
      </c>
      <c r="D93" s="218" t="s">
        <v>371</v>
      </c>
      <c r="E93" s="225">
        <v>0</v>
      </c>
      <c r="F93" s="225">
        <v>0</v>
      </c>
      <c r="G93" s="225">
        <v>0</v>
      </c>
    </row>
    <row r="94" spans="1:7" ht="19.5" customHeight="1" x14ac:dyDescent="0.2">
      <c r="A94" s="278" t="s">
        <v>15</v>
      </c>
      <c r="B94" s="279"/>
      <c r="C94" s="101">
        <v>1685749.32</v>
      </c>
      <c r="D94" s="217">
        <v>3705378.99</v>
      </c>
      <c r="E94" s="223">
        <f>E71+E12</f>
        <v>1744047.02</v>
      </c>
      <c r="F94" s="232">
        <f>E94/C94*100</f>
        <v>103.45826626226963</v>
      </c>
      <c r="G94" s="50">
        <f>E94/D94*100</f>
        <v>47.067979407957935</v>
      </c>
    </row>
    <row r="95" spans="1:7" ht="33.75" customHeight="1" thickBot="1" x14ac:dyDescent="0.25">
      <c r="A95" s="280"/>
      <c r="B95" s="280"/>
      <c r="C95" s="106"/>
      <c r="D95" s="211"/>
      <c r="E95" s="230"/>
      <c r="F95" s="107"/>
      <c r="G95" s="108"/>
    </row>
    <row r="96" spans="1:7" s="109" customFormat="1" ht="27" customHeight="1" x14ac:dyDescent="0.2">
      <c r="A96" s="255" t="s">
        <v>438</v>
      </c>
      <c r="B96" s="256"/>
      <c r="C96" s="257"/>
      <c r="D96" s="274" t="s">
        <v>88</v>
      </c>
      <c r="E96" s="246"/>
      <c r="F96" s="246"/>
      <c r="G96" s="247"/>
    </row>
    <row r="97" spans="1:7" s="109" customFormat="1" ht="27" customHeight="1" thickBot="1" x14ac:dyDescent="0.25">
      <c r="A97" s="258"/>
      <c r="B97" s="259"/>
      <c r="C97" s="260"/>
      <c r="D97" s="262"/>
      <c r="E97" s="250"/>
      <c r="F97" s="250"/>
      <c r="G97" s="251"/>
    </row>
    <row r="98" spans="1:7" ht="12.75" x14ac:dyDescent="0.2">
      <c r="D98" s="2"/>
    </row>
  </sheetData>
  <mergeCells count="12">
    <mergeCell ref="A6:B6"/>
    <mergeCell ref="A1:B1"/>
    <mergeCell ref="A2:B2"/>
    <mergeCell ref="A3:B3"/>
    <mergeCell ref="A4:B4"/>
    <mergeCell ref="A5:B5"/>
    <mergeCell ref="A96:C97"/>
    <mergeCell ref="D96:G97"/>
    <mergeCell ref="A9:G9"/>
    <mergeCell ref="A11:B11"/>
    <mergeCell ref="A94:B94"/>
    <mergeCell ref="A95:B95"/>
  </mergeCells>
  <pageMargins left="0.7" right="0.7" top="0.75" bottom="0.75" header="0.3" footer="0.3"/>
  <pageSetup paperSize="9" scale="5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topLeftCell="A13" workbookViewId="0">
      <selection activeCell="J5" sqref="J5"/>
    </sheetView>
  </sheetViews>
  <sheetFormatPr defaultRowHeight="15" x14ac:dyDescent="0.25"/>
  <cols>
    <col min="18" max="18" width="12.140625" style="321" bestFit="1" customWidth="1"/>
    <col min="19" max="19" width="9.140625" style="321"/>
  </cols>
  <sheetData>
    <row r="1" spans="1:19" x14ac:dyDescent="0.25">
      <c r="A1" t="s">
        <v>0</v>
      </c>
    </row>
    <row r="2" spans="1:19" x14ac:dyDescent="0.25">
      <c r="A2" t="s">
        <v>1</v>
      </c>
    </row>
    <row r="3" spans="1:19" x14ac:dyDescent="0.25">
      <c r="A3" t="s">
        <v>2</v>
      </c>
    </row>
    <row r="4" spans="1:19" x14ac:dyDescent="0.25">
      <c r="A4" t="s">
        <v>177</v>
      </c>
    </row>
    <row r="5" spans="1:19" x14ac:dyDescent="0.25">
      <c r="A5" t="s">
        <v>178</v>
      </c>
    </row>
    <row r="6" spans="1:19" x14ac:dyDescent="0.25">
      <c r="A6" t="s">
        <v>434</v>
      </c>
    </row>
    <row r="7" spans="1:19" x14ac:dyDescent="0.25">
      <c r="A7" t="s">
        <v>443</v>
      </c>
    </row>
    <row r="8" spans="1:19" x14ac:dyDescent="0.25">
      <c r="A8" t="s">
        <v>435</v>
      </c>
      <c r="G8" s="336" t="s">
        <v>441</v>
      </c>
      <c r="H8" s="336"/>
      <c r="I8" s="336"/>
      <c r="J8" s="336"/>
      <c r="K8" s="336"/>
      <c r="L8" s="336"/>
      <c r="M8" s="336"/>
      <c r="N8" s="336"/>
      <c r="O8" s="336"/>
    </row>
    <row r="9" spans="1:19" x14ac:dyDescent="0.25">
      <c r="G9" s="336"/>
      <c r="H9" s="336"/>
      <c r="I9" s="336"/>
      <c r="J9" s="336"/>
      <c r="K9" s="336"/>
      <c r="L9" s="336"/>
      <c r="M9" s="336"/>
      <c r="N9" s="336"/>
      <c r="O9" s="336"/>
    </row>
    <row r="10" spans="1:19" x14ac:dyDescent="0.25">
      <c r="G10" s="336"/>
      <c r="H10" s="336"/>
      <c r="I10" s="336"/>
      <c r="J10" s="336"/>
      <c r="K10" s="336"/>
      <c r="L10" s="336"/>
      <c r="M10" s="336"/>
      <c r="N10" s="336"/>
      <c r="O10" s="336"/>
    </row>
    <row r="11" spans="1:19" s="307" customFormat="1" ht="15.75" thickBot="1" x14ac:dyDescent="0.3">
      <c r="G11" s="337" t="s">
        <v>442</v>
      </c>
      <c r="H11" s="337"/>
      <c r="I11" s="337"/>
      <c r="J11" s="337"/>
      <c r="K11" s="337"/>
      <c r="L11" s="337"/>
      <c r="M11" s="337"/>
      <c r="N11" s="337"/>
      <c r="R11" s="327"/>
      <c r="S11" s="327"/>
    </row>
    <row r="12" spans="1:19" s="307" customFormat="1" ht="19.5" customHeight="1" thickTop="1" thickBot="1" x14ac:dyDescent="0.3">
      <c r="A12" s="338" t="s">
        <v>404</v>
      </c>
      <c r="B12" s="341"/>
      <c r="C12" s="340" t="s">
        <v>405</v>
      </c>
      <c r="D12" s="341" t="s">
        <v>406</v>
      </c>
      <c r="E12" s="339"/>
      <c r="F12" s="339"/>
      <c r="G12" s="339"/>
      <c r="H12" s="339"/>
      <c r="I12" s="339"/>
      <c r="J12" s="339"/>
      <c r="K12" s="341" t="s">
        <v>432</v>
      </c>
      <c r="L12" s="339"/>
      <c r="M12" s="341" t="s">
        <v>430</v>
      </c>
      <c r="N12" s="339"/>
      <c r="O12" s="339"/>
      <c r="P12" s="341" t="s">
        <v>428</v>
      </c>
      <c r="Q12" s="339"/>
      <c r="R12" s="342" t="s">
        <v>431</v>
      </c>
      <c r="S12" s="343" t="s">
        <v>433</v>
      </c>
    </row>
    <row r="13" spans="1:19" s="307" customFormat="1" ht="29.25" customHeight="1" thickTop="1" x14ac:dyDescent="0.25">
      <c r="A13" s="335"/>
      <c r="B13" s="319"/>
      <c r="C13" s="318"/>
      <c r="D13" s="318"/>
      <c r="E13" s="319"/>
      <c r="F13" s="319"/>
      <c r="G13" s="319"/>
      <c r="H13" s="319"/>
      <c r="I13" s="319"/>
      <c r="J13" s="319"/>
      <c r="K13" s="318"/>
      <c r="L13" s="319"/>
      <c r="M13" s="318"/>
      <c r="N13" s="319"/>
      <c r="O13" s="319"/>
      <c r="P13" s="318"/>
      <c r="Q13" s="319"/>
      <c r="R13" s="324"/>
      <c r="S13" s="328"/>
    </row>
    <row r="14" spans="1:19" s="307" customFormat="1" x14ac:dyDescent="0.25">
      <c r="A14" s="312"/>
      <c r="B14" s="312"/>
      <c r="C14" s="314"/>
      <c r="D14" s="315" t="s">
        <v>407</v>
      </c>
      <c r="E14" s="316"/>
      <c r="F14" s="316"/>
      <c r="G14" s="316"/>
      <c r="H14" s="316"/>
      <c r="I14" s="316"/>
      <c r="J14" s="316"/>
      <c r="K14" s="317">
        <v>1648670.25</v>
      </c>
      <c r="L14" s="313"/>
      <c r="M14" s="317">
        <v>4093796.91</v>
      </c>
      <c r="N14" s="313"/>
      <c r="O14" s="313"/>
      <c r="P14" s="317">
        <f>P15+P17+P19+P22+P26</f>
        <v>1804823.75</v>
      </c>
      <c r="Q14" s="313"/>
      <c r="R14" s="323">
        <f>P14/K14*100</f>
        <v>109.47148163800493</v>
      </c>
      <c r="S14" s="328">
        <f>P14/M14*100</f>
        <v>44.086792522397012</v>
      </c>
    </row>
    <row r="15" spans="1:19" s="307" customFormat="1" x14ac:dyDescent="0.25">
      <c r="A15" s="308"/>
      <c r="B15" s="309"/>
      <c r="C15" s="310" t="s">
        <v>408</v>
      </c>
      <c r="D15" s="308" t="s">
        <v>84</v>
      </c>
      <c r="E15" s="309"/>
      <c r="F15" s="309"/>
      <c r="G15" s="309"/>
      <c r="H15" s="309"/>
      <c r="I15" s="309"/>
      <c r="J15" s="309"/>
      <c r="K15" s="311">
        <v>198152.2</v>
      </c>
      <c r="L15" s="309"/>
      <c r="M15" s="311">
        <v>396779.89</v>
      </c>
      <c r="N15" s="309"/>
      <c r="O15" s="309"/>
      <c r="P15" s="311">
        <v>158438.57</v>
      </c>
      <c r="Q15" s="309"/>
      <c r="R15" s="322">
        <f t="shared" ref="R15:R27" si="0">P15/K15*100</f>
        <v>79.958017120173281</v>
      </c>
      <c r="S15" s="329">
        <f t="shared" ref="S15:S27" si="1">P15/M15*100</f>
        <v>39.931098826606359</v>
      </c>
    </row>
    <row r="16" spans="1:19" s="307" customFormat="1" x14ac:dyDescent="0.25">
      <c r="A16" s="308"/>
      <c r="B16" s="309"/>
      <c r="C16" s="310" t="s">
        <v>409</v>
      </c>
      <c r="D16" s="308" t="s">
        <v>84</v>
      </c>
      <c r="E16" s="309"/>
      <c r="F16" s="309"/>
      <c r="G16" s="309"/>
      <c r="H16" s="309"/>
      <c r="I16" s="309"/>
      <c r="J16" s="309"/>
      <c r="K16" s="311">
        <v>198152.2</v>
      </c>
      <c r="L16" s="309"/>
      <c r="M16" s="311">
        <v>396779.89</v>
      </c>
      <c r="N16" s="309"/>
      <c r="O16" s="309"/>
      <c r="P16" s="311">
        <v>158438.57</v>
      </c>
      <c r="Q16" s="309"/>
      <c r="R16" s="322">
        <f t="shared" si="0"/>
        <v>79.958017120173281</v>
      </c>
      <c r="S16" s="329">
        <f t="shared" si="1"/>
        <v>39.931098826606359</v>
      </c>
    </row>
    <row r="17" spans="1:19" s="307" customFormat="1" x14ac:dyDescent="0.25">
      <c r="A17" s="308"/>
      <c r="B17" s="309"/>
      <c r="C17" s="310" t="s">
        <v>410</v>
      </c>
      <c r="D17" s="308" t="s">
        <v>85</v>
      </c>
      <c r="E17" s="309"/>
      <c r="F17" s="309"/>
      <c r="G17" s="309"/>
      <c r="H17" s="309"/>
      <c r="I17" s="309"/>
      <c r="J17" s="309"/>
      <c r="K17" s="311">
        <v>0</v>
      </c>
      <c r="L17" s="309"/>
      <c r="M17" s="311">
        <v>1060</v>
      </c>
      <c r="N17" s="309"/>
      <c r="O17" s="309"/>
      <c r="P17" s="311">
        <v>76.81</v>
      </c>
      <c r="Q17" s="309"/>
      <c r="R17" s="322" t="e">
        <f t="shared" si="0"/>
        <v>#DIV/0!</v>
      </c>
      <c r="S17" s="329">
        <f t="shared" si="1"/>
        <v>7.2462264150943394</v>
      </c>
    </row>
    <row r="18" spans="1:19" s="307" customFormat="1" x14ac:dyDescent="0.25">
      <c r="A18" s="308"/>
      <c r="B18" s="309"/>
      <c r="C18" s="310" t="s">
        <v>411</v>
      </c>
      <c r="D18" s="308" t="s">
        <v>85</v>
      </c>
      <c r="E18" s="309"/>
      <c r="F18" s="309"/>
      <c r="G18" s="309"/>
      <c r="H18" s="309"/>
      <c r="I18" s="309"/>
      <c r="J18" s="309"/>
      <c r="K18" s="311">
        <v>0</v>
      </c>
      <c r="L18" s="309"/>
      <c r="M18" s="311">
        <v>1060</v>
      </c>
      <c r="N18" s="309"/>
      <c r="O18" s="309"/>
      <c r="P18" s="311">
        <v>76.81</v>
      </c>
      <c r="Q18" s="309"/>
      <c r="R18" s="322" t="e">
        <f t="shared" si="0"/>
        <v>#DIV/0!</v>
      </c>
      <c r="S18" s="329">
        <f t="shared" si="1"/>
        <v>7.2462264150943394</v>
      </c>
    </row>
    <row r="19" spans="1:19" s="307" customFormat="1" x14ac:dyDescent="0.25">
      <c r="A19" s="308"/>
      <c r="B19" s="309"/>
      <c r="C19" s="310" t="s">
        <v>412</v>
      </c>
      <c r="D19" s="308" t="s">
        <v>413</v>
      </c>
      <c r="E19" s="309"/>
      <c r="F19" s="309"/>
      <c r="G19" s="309"/>
      <c r="H19" s="309"/>
      <c r="I19" s="309"/>
      <c r="J19" s="309"/>
      <c r="K19" s="311">
        <v>332302.90000000002</v>
      </c>
      <c r="L19" s="309"/>
      <c r="M19" s="311">
        <v>332302.90000000002</v>
      </c>
      <c r="N19" s="309"/>
      <c r="O19" s="309"/>
      <c r="P19" s="311">
        <f>P20+P21</f>
        <v>106981.78</v>
      </c>
      <c r="Q19" s="309"/>
      <c r="R19" s="322">
        <f t="shared" si="0"/>
        <v>32.194055483716809</v>
      </c>
      <c r="S19" s="329">
        <f t="shared" si="1"/>
        <v>32.194055483716809</v>
      </c>
    </row>
    <row r="20" spans="1:19" s="307" customFormat="1" x14ac:dyDescent="0.25">
      <c r="A20" s="308"/>
      <c r="B20" s="309"/>
      <c r="C20" s="310" t="s">
        <v>414</v>
      </c>
      <c r="D20" s="308" t="s">
        <v>415</v>
      </c>
      <c r="E20" s="309"/>
      <c r="F20" s="309"/>
      <c r="G20" s="309"/>
      <c r="H20" s="309"/>
      <c r="I20" s="309"/>
      <c r="J20" s="309"/>
      <c r="K20" s="311">
        <v>66716.89</v>
      </c>
      <c r="L20" s="309"/>
      <c r="M20" s="311">
        <v>235476.49</v>
      </c>
      <c r="N20" s="309"/>
      <c r="O20" s="309"/>
      <c r="P20" s="311">
        <v>52622.2</v>
      </c>
      <c r="Q20" s="309"/>
      <c r="R20" s="322">
        <f t="shared" si="0"/>
        <v>78.873880362229116</v>
      </c>
      <c r="S20" s="329">
        <f t="shared" si="1"/>
        <v>22.347114142902331</v>
      </c>
    </row>
    <row r="21" spans="1:19" s="307" customFormat="1" x14ac:dyDescent="0.25">
      <c r="A21" s="308"/>
      <c r="B21" s="309"/>
      <c r="C21" s="310" t="s">
        <v>416</v>
      </c>
      <c r="D21" s="308" t="s">
        <v>417</v>
      </c>
      <c r="E21" s="309"/>
      <c r="F21" s="309"/>
      <c r="G21" s="309"/>
      <c r="H21" s="309"/>
      <c r="I21" s="309"/>
      <c r="J21" s="309"/>
      <c r="K21" s="311">
        <v>35058.94</v>
      </c>
      <c r="L21" s="309"/>
      <c r="M21" s="311">
        <v>96826.41</v>
      </c>
      <c r="N21" s="309"/>
      <c r="O21" s="309"/>
      <c r="P21" s="311">
        <v>54359.58</v>
      </c>
      <c r="Q21" s="309"/>
      <c r="R21" s="322">
        <f t="shared" si="0"/>
        <v>155.05197818302548</v>
      </c>
      <c r="S21" s="329">
        <f t="shared" si="1"/>
        <v>56.141273852867215</v>
      </c>
    </row>
    <row r="22" spans="1:19" s="307" customFormat="1" x14ac:dyDescent="0.25">
      <c r="A22" s="308"/>
      <c r="B22" s="309"/>
      <c r="C22" s="310" t="s">
        <v>418</v>
      </c>
      <c r="D22" s="308" t="s">
        <v>87</v>
      </c>
      <c r="E22" s="309"/>
      <c r="F22" s="309"/>
      <c r="G22" s="309"/>
      <c r="H22" s="309"/>
      <c r="I22" s="309"/>
      <c r="J22" s="309"/>
      <c r="K22" s="311">
        <f>K23+K24+K25</f>
        <v>1337679.75</v>
      </c>
      <c r="L22" s="309"/>
      <c r="M22" s="311">
        <v>3361654.12</v>
      </c>
      <c r="N22" s="309"/>
      <c r="O22" s="309"/>
      <c r="P22" s="311">
        <v>1538088.51</v>
      </c>
      <c r="Q22" s="309"/>
      <c r="R22" s="322">
        <f t="shared" si="0"/>
        <v>114.98181907889389</v>
      </c>
      <c r="S22" s="329">
        <f t="shared" si="1"/>
        <v>45.753919204513522</v>
      </c>
    </row>
    <row r="23" spans="1:19" s="307" customFormat="1" x14ac:dyDescent="0.25">
      <c r="A23" s="308"/>
      <c r="B23" s="309"/>
      <c r="C23" s="310" t="s">
        <v>419</v>
      </c>
      <c r="D23" s="308" t="s">
        <v>420</v>
      </c>
      <c r="E23" s="309"/>
      <c r="F23" s="309"/>
      <c r="G23" s="309"/>
      <c r="H23" s="309"/>
      <c r="I23" s="309"/>
      <c r="J23" s="309"/>
      <c r="K23" s="311">
        <v>1188835.72</v>
      </c>
      <c r="L23" s="309"/>
      <c r="M23" s="311">
        <v>2819263.56</v>
      </c>
      <c r="N23" s="309"/>
      <c r="O23" s="309"/>
      <c r="P23" s="311">
        <v>1309952.51</v>
      </c>
      <c r="Q23" s="309"/>
      <c r="R23" s="322">
        <f t="shared" si="0"/>
        <v>110.18784916725079</v>
      </c>
      <c r="S23" s="329">
        <f t="shared" si="1"/>
        <v>46.46435078244334</v>
      </c>
    </row>
    <row r="24" spans="1:19" s="307" customFormat="1" x14ac:dyDescent="0.25">
      <c r="A24" s="308"/>
      <c r="B24" s="309"/>
      <c r="C24" s="310" t="s">
        <v>421</v>
      </c>
      <c r="D24" s="308" t="s">
        <v>422</v>
      </c>
      <c r="E24" s="309"/>
      <c r="F24" s="309"/>
      <c r="G24" s="309"/>
      <c r="H24" s="309"/>
      <c r="I24" s="309"/>
      <c r="J24" s="309"/>
      <c r="K24" s="311">
        <v>148844.03</v>
      </c>
      <c r="L24" s="309"/>
      <c r="M24" s="311">
        <v>409864.42</v>
      </c>
      <c r="N24" s="309"/>
      <c r="O24" s="309"/>
      <c r="P24" s="311">
        <v>152389.64000000001</v>
      </c>
      <c r="Q24" s="309"/>
      <c r="R24" s="322">
        <f t="shared" si="0"/>
        <v>102.3820975554075</v>
      </c>
      <c r="S24" s="329">
        <f t="shared" si="1"/>
        <v>37.18049983455505</v>
      </c>
    </row>
    <row r="25" spans="1:19" s="307" customFormat="1" x14ac:dyDescent="0.25">
      <c r="A25" s="308"/>
      <c r="B25" s="309"/>
      <c r="C25" s="310" t="s">
        <v>423</v>
      </c>
      <c r="D25" s="308" t="s">
        <v>424</v>
      </c>
      <c r="E25" s="309"/>
      <c r="F25" s="309"/>
      <c r="G25" s="309"/>
      <c r="H25" s="309"/>
      <c r="I25" s="309"/>
      <c r="J25" s="309"/>
      <c r="K25" s="311">
        <v>0</v>
      </c>
      <c r="L25" s="309"/>
      <c r="M25" s="311">
        <v>132526.14000000001</v>
      </c>
      <c r="N25" s="309"/>
      <c r="O25" s="309"/>
      <c r="P25" s="311">
        <v>75746.36</v>
      </c>
      <c r="Q25" s="309"/>
      <c r="R25" s="322" t="e">
        <f t="shared" si="0"/>
        <v>#DIV/0!</v>
      </c>
      <c r="S25" s="329">
        <f t="shared" si="1"/>
        <v>57.155788284484856</v>
      </c>
    </row>
    <row r="26" spans="1:19" s="307" customFormat="1" x14ac:dyDescent="0.25">
      <c r="A26" s="308"/>
      <c r="B26" s="309"/>
      <c r="C26" s="310" t="s">
        <v>425</v>
      </c>
      <c r="D26" s="308" t="s">
        <v>86</v>
      </c>
      <c r="E26" s="309"/>
      <c r="F26" s="309"/>
      <c r="G26" s="309"/>
      <c r="H26" s="309"/>
      <c r="I26" s="309"/>
      <c r="J26" s="309"/>
      <c r="K26" s="311">
        <v>0</v>
      </c>
      <c r="L26" s="309"/>
      <c r="M26" s="311">
        <v>2000</v>
      </c>
      <c r="N26" s="309"/>
      <c r="O26" s="309"/>
      <c r="P26" s="311">
        <v>1238.08</v>
      </c>
      <c r="Q26" s="309"/>
      <c r="R26" s="322" t="e">
        <f t="shared" si="0"/>
        <v>#DIV/0!</v>
      </c>
      <c r="S26" s="329">
        <f t="shared" si="1"/>
        <v>61.903999999999989</v>
      </c>
    </row>
    <row r="27" spans="1:19" s="307" customFormat="1" ht="15.75" thickBot="1" x14ac:dyDescent="0.3">
      <c r="A27" s="308"/>
      <c r="B27" s="309"/>
      <c r="C27" s="310" t="s">
        <v>426</v>
      </c>
      <c r="D27" s="308" t="s">
        <v>86</v>
      </c>
      <c r="E27" s="309"/>
      <c r="F27" s="309"/>
      <c r="G27" s="309"/>
      <c r="H27" s="309"/>
      <c r="I27" s="309"/>
      <c r="J27" s="309"/>
      <c r="K27" s="311">
        <v>0</v>
      </c>
      <c r="L27" s="309"/>
      <c r="M27" s="311">
        <v>2000</v>
      </c>
      <c r="N27" s="309"/>
      <c r="O27" s="309"/>
      <c r="P27" s="311">
        <v>1238.08</v>
      </c>
      <c r="Q27" s="309"/>
      <c r="R27" s="326" t="e">
        <f t="shared" si="0"/>
        <v>#DIV/0!</v>
      </c>
      <c r="S27" s="330">
        <f t="shared" si="1"/>
        <v>61.903999999999989</v>
      </c>
    </row>
    <row r="28" spans="1:19" s="307" customFormat="1" ht="32.25" customHeight="1" thickTop="1" thickBot="1" x14ac:dyDescent="0.3">
      <c r="A28" s="341" t="s">
        <v>404</v>
      </c>
      <c r="B28" s="339"/>
      <c r="C28" s="340" t="s">
        <v>405</v>
      </c>
      <c r="D28" s="341" t="s">
        <v>406</v>
      </c>
      <c r="E28" s="339"/>
      <c r="F28" s="339"/>
      <c r="G28" s="339"/>
      <c r="H28" s="339"/>
      <c r="I28" s="339"/>
      <c r="J28" s="339"/>
      <c r="K28" s="341" t="s">
        <v>429</v>
      </c>
      <c r="L28" s="339"/>
      <c r="M28" s="341" t="s">
        <v>430</v>
      </c>
      <c r="N28" s="339"/>
      <c r="O28" s="339"/>
      <c r="P28" s="341" t="s">
        <v>428</v>
      </c>
      <c r="Q28" s="339"/>
      <c r="R28" s="344"/>
      <c r="S28" s="343"/>
    </row>
    <row r="29" spans="1:19" s="307" customFormat="1" ht="15.75" thickTop="1" x14ac:dyDescent="0.25">
      <c r="A29" s="312"/>
      <c r="B29" s="313"/>
      <c r="C29" s="314"/>
      <c r="D29" s="315" t="s">
        <v>427</v>
      </c>
      <c r="E29" s="316"/>
      <c r="F29" s="316"/>
      <c r="G29" s="316"/>
      <c r="H29" s="316"/>
      <c r="I29" s="316"/>
      <c r="J29" s="316"/>
      <c r="K29" s="317">
        <f>K30+K34+K37+K41</f>
        <v>1681067.5699999998</v>
      </c>
      <c r="L29" s="313"/>
      <c r="M29" s="317">
        <v>4093796.91</v>
      </c>
      <c r="N29" s="313"/>
      <c r="O29" s="313"/>
      <c r="P29" s="317">
        <f>P30+P32+P34+P37+P41</f>
        <v>1744047.02</v>
      </c>
      <c r="Q29" s="313"/>
      <c r="R29" s="325">
        <f>P29/K29*100</f>
        <v>103.74639610708809</v>
      </c>
      <c r="S29" s="328">
        <f>P29/M29*100</f>
        <v>42.602187122174556</v>
      </c>
    </row>
    <row r="30" spans="1:19" s="307" customFormat="1" x14ac:dyDescent="0.25">
      <c r="A30" s="308"/>
      <c r="B30" s="309"/>
      <c r="C30" s="310" t="s">
        <v>408</v>
      </c>
      <c r="D30" s="308" t="s">
        <v>84</v>
      </c>
      <c r="E30" s="309"/>
      <c r="F30" s="309"/>
      <c r="G30" s="309"/>
      <c r="H30" s="309"/>
      <c r="I30" s="309"/>
      <c r="J30" s="309"/>
      <c r="K30" s="311">
        <v>159348.28</v>
      </c>
      <c r="L30" s="309"/>
      <c r="M30" s="311">
        <v>396779.89</v>
      </c>
      <c r="N30" s="309"/>
      <c r="O30" s="309"/>
      <c r="P30" s="311">
        <v>137941.28</v>
      </c>
      <c r="Q30" s="309"/>
      <c r="R30" s="322">
        <f t="shared" ref="R30:R42" si="2">P30/K30*100</f>
        <v>86.565904570792981</v>
      </c>
      <c r="S30" s="329">
        <f t="shared" ref="S30:S42" si="3">P30/M30*100</f>
        <v>34.765189334570358</v>
      </c>
    </row>
    <row r="31" spans="1:19" s="307" customFormat="1" x14ac:dyDescent="0.25">
      <c r="A31" s="308"/>
      <c r="B31" s="309"/>
      <c r="C31" s="310" t="s">
        <v>409</v>
      </c>
      <c r="D31" s="308" t="s">
        <v>84</v>
      </c>
      <c r="E31" s="309"/>
      <c r="F31" s="309"/>
      <c r="G31" s="309"/>
      <c r="H31" s="309"/>
      <c r="I31" s="309"/>
      <c r="J31" s="309"/>
      <c r="K31" s="311">
        <v>159348.28</v>
      </c>
      <c r="L31" s="309"/>
      <c r="M31" s="311">
        <v>396779.89</v>
      </c>
      <c r="N31" s="309"/>
      <c r="O31" s="309"/>
      <c r="P31" s="311">
        <v>137941.28</v>
      </c>
      <c r="Q31" s="309"/>
      <c r="R31" s="322">
        <f t="shared" si="2"/>
        <v>86.565904570792981</v>
      </c>
      <c r="S31" s="329">
        <f t="shared" si="3"/>
        <v>34.765189334570358</v>
      </c>
    </row>
    <row r="32" spans="1:19" s="307" customFormat="1" x14ac:dyDescent="0.25">
      <c r="A32" s="308"/>
      <c r="B32" s="309"/>
      <c r="C32" s="310" t="s">
        <v>410</v>
      </c>
      <c r="D32" s="308" t="s">
        <v>85</v>
      </c>
      <c r="E32" s="309"/>
      <c r="F32" s="309"/>
      <c r="G32" s="309"/>
      <c r="H32" s="309"/>
      <c r="I32" s="309"/>
      <c r="J32" s="309"/>
      <c r="K32" s="311">
        <v>0</v>
      </c>
      <c r="L32" s="309"/>
      <c r="M32" s="311">
        <v>1060</v>
      </c>
      <c r="N32" s="309"/>
      <c r="O32" s="309"/>
      <c r="P32" s="311">
        <v>76.81</v>
      </c>
      <c r="Q32" s="309"/>
      <c r="R32" s="322" t="e">
        <f t="shared" si="2"/>
        <v>#DIV/0!</v>
      </c>
      <c r="S32" s="329">
        <f t="shared" si="3"/>
        <v>7.2462264150943394</v>
      </c>
    </row>
    <row r="33" spans="1:19" s="307" customFormat="1" x14ac:dyDescent="0.25">
      <c r="A33" s="308"/>
      <c r="B33" s="309"/>
      <c r="C33" s="310" t="s">
        <v>411</v>
      </c>
      <c r="D33" s="308" t="s">
        <v>85</v>
      </c>
      <c r="E33" s="309"/>
      <c r="F33" s="309"/>
      <c r="G33" s="309"/>
      <c r="H33" s="309"/>
      <c r="I33" s="309"/>
      <c r="J33" s="309"/>
      <c r="K33" s="311">
        <v>0</v>
      </c>
      <c r="L33" s="309"/>
      <c r="M33" s="311">
        <v>1060</v>
      </c>
      <c r="N33" s="309"/>
      <c r="O33" s="309"/>
      <c r="P33" s="311">
        <v>76.81</v>
      </c>
      <c r="Q33" s="309"/>
      <c r="R33" s="322" t="e">
        <f t="shared" si="2"/>
        <v>#DIV/0!</v>
      </c>
      <c r="S33" s="329">
        <f t="shared" si="3"/>
        <v>7.2462264150943394</v>
      </c>
    </row>
    <row r="34" spans="1:19" s="307" customFormat="1" x14ac:dyDescent="0.25">
      <c r="A34" s="308"/>
      <c r="B34" s="309"/>
      <c r="C34" s="310" t="s">
        <v>412</v>
      </c>
      <c r="D34" s="308" t="s">
        <v>413</v>
      </c>
      <c r="E34" s="309"/>
      <c r="F34" s="309"/>
      <c r="G34" s="309"/>
      <c r="H34" s="309"/>
      <c r="I34" s="309"/>
      <c r="J34" s="309"/>
      <c r="K34" s="311">
        <v>169216.31</v>
      </c>
      <c r="L34" s="309"/>
      <c r="M34" s="311">
        <v>332302.90000000002</v>
      </c>
      <c r="N34" s="309"/>
      <c r="O34" s="309"/>
      <c r="P34" s="311">
        <v>77154.84</v>
      </c>
      <c r="Q34" s="309"/>
      <c r="R34" s="322">
        <f t="shared" si="2"/>
        <v>45.595392075385639</v>
      </c>
      <c r="S34" s="329">
        <f t="shared" si="3"/>
        <v>23.218226503590547</v>
      </c>
    </row>
    <row r="35" spans="1:19" s="307" customFormat="1" x14ac:dyDescent="0.25">
      <c r="A35" s="308"/>
      <c r="B35" s="309"/>
      <c r="C35" s="310" t="s">
        <v>414</v>
      </c>
      <c r="D35" s="308" t="s">
        <v>415</v>
      </c>
      <c r="E35" s="309"/>
      <c r="F35" s="309"/>
      <c r="G35" s="309"/>
      <c r="H35" s="309"/>
      <c r="I35" s="309"/>
      <c r="J35" s="309"/>
      <c r="K35" s="311">
        <v>118049.68</v>
      </c>
      <c r="L35" s="309"/>
      <c r="M35" s="311">
        <v>235476.49</v>
      </c>
      <c r="N35" s="309"/>
      <c r="O35" s="309"/>
      <c r="P35" s="311">
        <v>27187.42</v>
      </c>
      <c r="Q35" s="309"/>
      <c r="R35" s="322">
        <f t="shared" si="2"/>
        <v>23.030490213950603</v>
      </c>
      <c r="S35" s="329">
        <f t="shared" si="3"/>
        <v>11.545704626393913</v>
      </c>
    </row>
    <row r="36" spans="1:19" s="307" customFormat="1" x14ac:dyDescent="0.25">
      <c r="A36" s="308"/>
      <c r="B36" s="309"/>
      <c r="C36" s="310" t="s">
        <v>416</v>
      </c>
      <c r="D36" s="308" t="s">
        <v>417</v>
      </c>
      <c r="E36" s="309"/>
      <c r="F36" s="309"/>
      <c r="G36" s="309"/>
      <c r="H36" s="309"/>
      <c r="I36" s="309"/>
      <c r="J36" s="309"/>
      <c r="K36" s="311">
        <v>51166.63</v>
      </c>
      <c r="L36" s="309"/>
      <c r="M36" s="311">
        <v>96826.41</v>
      </c>
      <c r="N36" s="309"/>
      <c r="O36" s="309"/>
      <c r="P36" s="311">
        <v>49967.42</v>
      </c>
      <c r="Q36" s="309"/>
      <c r="R36" s="322">
        <f t="shared" si="2"/>
        <v>97.656265421427989</v>
      </c>
      <c r="S36" s="329">
        <f t="shared" si="3"/>
        <v>51.605156072604565</v>
      </c>
    </row>
    <row r="37" spans="1:19" s="307" customFormat="1" x14ac:dyDescent="0.25">
      <c r="A37" s="308"/>
      <c r="B37" s="309"/>
      <c r="C37" s="310" t="s">
        <v>418</v>
      </c>
      <c r="D37" s="308" t="s">
        <v>87</v>
      </c>
      <c r="E37" s="309"/>
      <c r="F37" s="309"/>
      <c r="G37" s="309"/>
      <c r="H37" s="309"/>
      <c r="I37" s="309"/>
      <c r="J37" s="309"/>
      <c r="K37" s="311">
        <v>1352502.98</v>
      </c>
      <c r="L37" s="309"/>
      <c r="M37" s="311">
        <v>3361654.12</v>
      </c>
      <c r="N37" s="309"/>
      <c r="O37" s="309"/>
      <c r="P37" s="311">
        <v>1527636.51</v>
      </c>
      <c r="Q37" s="309"/>
      <c r="R37" s="322">
        <f t="shared" si="2"/>
        <v>112.9488461459804</v>
      </c>
      <c r="S37" s="329">
        <f t="shared" si="3"/>
        <v>45.4430008403125</v>
      </c>
    </row>
    <row r="38" spans="1:19" s="307" customFormat="1" x14ac:dyDescent="0.25">
      <c r="A38" s="308"/>
      <c r="B38" s="309"/>
      <c r="C38" s="310" t="s">
        <v>419</v>
      </c>
      <c r="D38" s="308" t="s">
        <v>420</v>
      </c>
      <c r="E38" s="309"/>
      <c r="F38" s="309"/>
      <c r="G38" s="309"/>
      <c r="H38" s="309"/>
      <c r="I38" s="309"/>
      <c r="J38" s="309"/>
      <c r="K38" s="311">
        <v>1188835.72</v>
      </c>
      <c r="L38" s="309"/>
      <c r="M38" s="311">
        <v>2819263.56</v>
      </c>
      <c r="N38" s="309"/>
      <c r="O38" s="309"/>
      <c r="P38" s="311">
        <v>1290698.98</v>
      </c>
      <c r="Q38" s="309"/>
      <c r="R38" s="322">
        <f t="shared" si="2"/>
        <v>108.56832094513447</v>
      </c>
      <c r="S38" s="329">
        <f t="shared" si="3"/>
        <v>45.781423145837422</v>
      </c>
    </row>
    <row r="39" spans="1:19" s="307" customFormat="1" x14ac:dyDescent="0.25">
      <c r="A39" s="308"/>
      <c r="B39" s="309"/>
      <c r="C39" s="310" t="s">
        <v>421</v>
      </c>
      <c r="D39" s="308" t="s">
        <v>422</v>
      </c>
      <c r="E39" s="309"/>
      <c r="F39" s="309"/>
      <c r="G39" s="309"/>
      <c r="H39" s="309"/>
      <c r="I39" s="309"/>
      <c r="J39" s="309"/>
      <c r="K39" s="311">
        <v>137954.62</v>
      </c>
      <c r="L39" s="309"/>
      <c r="M39" s="311">
        <v>409864.42</v>
      </c>
      <c r="N39" s="309"/>
      <c r="O39" s="309"/>
      <c r="P39" s="311">
        <v>156196.9</v>
      </c>
      <c r="Q39" s="309"/>
      <c r="R39" s="322">
        <f t="shared" si="2"/>
        <v>113.22339186610786</v>
      </c>
      <c r="S39" s="329">
        <f t="shared" si="3"/>
        <v>38.109407008298014</v>
      </c>
    </row>
    <row r="40" spans="1:19" s="307" customFormat="1" x14ac:dyDescent="0.25">
      <c r="A40" s="308"/>
      <c r="B40" s="309"/>
      <c r="C40" s="310" t="s">
        <v>423</v>
      </c>
      <c r="D40" s="308" t="s">
        <v>424</v>
      </c>
      <c r="E40" s="309"/>
      <c r="F40" s="309"/>
      <c r="G40" s="309"/>
      <c r="H40" s="309"/>
      <c r="I40" s="309"/>
      <c r="J40" s="309"/>
      <c r="K40" s="311">
        <v>25712.639999999999</v>
      </c>
      <c r="L40" s="309"/>
      <c r="M40" s="311">
        <v>132526.14000000001</v>
      </c>
      <c r="N40" s="309"/>
      <c r="O40" s="309"/>
      <c r="P40" s="311">
        <v>80740.63</v>
      </c>
      <c r="Q40" s="309"/>
      <c r="R40" s="322">
        <f t="shared" si="2"/>
        <v>314.01143562076868</v>
      </c>
      <c r="S40" s="329">
        <f t="shared" si="3"/>
        <v>60.924305197450103</v>
      </c>
    </row>
    <row r="41" spans="1:19" s="307" customFormat="1" x14ac:dyDescent="0.25">
      <c r="A41" s="308"/>
      <c r="B41" s="309"/>
      <c r="C41" s="310" t="s">
        <v>425</v>
      </c>
      <c r="D41" s="308" t="s">
        <v>86</v>
      </c>
      <c r="E41" s="309"/>
      <c r="F41" s="309"/>
      <c r="G41" s="309"/>
      <c r="H41" s="309"/>
      <c r="I41" s="309"/>
      <c r="J41" s="309"/>
      <c r="K41" s="311">
        <v>0</v>
      </c>
      <c r="L41" s="309"/>
      <c r="M41" s="311">
        <v>2000</v>
      </c>
      <c r="N41" s="309"/>
      <c r="O41" s="309"/>
      <c r="P41" s="311">
        <v>1237.58</v>
      </c>
      <c r="Q41" s="309"/>
      <c r="R41" s="322" t="e">
        <f t="shared" si="2"/>
        <v>#DIV/0!</v>
      </c>
      <c r="S41" s="329">
        <f t="shared" si="3"/>
        <v>61.878999999999998</v>
      </c>
    </row>
    <row r="42" spans="1:19" s="307" customFormat="1" ht="15.75" thickBot="1" x14ac:dyDescent="0.3">
      <c r="A42" s="333"/>
      <c r="B42" s="332"/>
      <c r="C42" s="334" t="s">
        <v>426</v>
      </c>
      <c r="D42" s="333" t="s">
        <v>86</v>
      </c>
      <c r="E42" s="332"/>
      <c r="F42" s="332"/>
      <c r="G42" s="332"/>
      <c r="H42" s="332"/>
      <c r="I42" s="332"/>
      <c r="J42" s="332"/>
      <c r="K42" s="331">
        <v>0</v>
      </c>
      <c r="L42" s="332"/>
      <c r="M42" s="331">
        <v>2000</v>
      </c>
      <c r="N42" s="332"/>
      <c r="O42" s="332"/>
      <c r="P42" s="331">
        <v>1237.58</v>
      </c>
      <c r="Q42" s="332"/>
      <c r="R42" s="326" t="e">
        <f t="shared" si="2"/>
        <v>#DIV/0!</v>
      </c>
      <c r="S42" s="330">
        <f t="shared" si="3"/>
        <v>61.878999999999998</v>
      </c>
    </row>
    <row r="43" spans="1:19" s="307" customFormat="1" ht="15.75" thickTop="1" x14ac:dyDescent="0.25">
      <c r="R43" s="320"/>
      <c r="S43" s="320"/>
    </row>
  </sheetData>
  <mergeCells count="152">
    <mergeCell ref="G8:O10"/>
    <mergeCell ref="G11:N11"/>
    <mergeCell ref="A42:B42"/>
    <mergeCell ref="D42:J42"/>
    <mergeCell ref="K42:L42"/>
    <mergeCell ref="M42:O42"/>
    <mergeCell ref="P42:Q42"/>
    <mergeCell ref="A41:B41"/>
    <mergeCell ref="D41:J41"/>
    <mergeCell ref="K41:L41"/>
    <mergeCell ref="M41:O41"/>
    <mergeCell ref="P41:Q41"/>
    <mergeCell ref="A40:B40"/>
    <mergeCell ref="D40:J40"/>
    <mergeCell ref="K40:L40"/>
    <mergeCell ref="M40:O40"/>
    <mergeCell ref="P40:Q40"/>
    <mergeCell ref="A39:B39"/>
    <mergeCell ref="D39:J39"/>
    <mergeCell ref="K39:L39"/>
    <mergeCell ref="M39:O39"/>
    <mergeCell ref="P39:Q39"/>
    <mergeCell ref="A38:B38"/>
    <mergeCell ref="D38:J38"/>
    <mergeCell ref="K38:L38"/>
    <mergeCell ref="M38:O38"/>
    <mergeCell ref="P38:Q38"/>
    <mergeCell ref="A37:B37"/>
    <mergeCell ref="D37:J37"/>
    <mergeCell ref="K37:L37"/>
    <mergeCell ref="M37:O37"/>
    <mergeCell ref="P37:Q37"/>
    <mergeCell ref="A36:B36"/>
    <mergeCell ref="D36:J36"/>
    <mergeCell ref="K36:L36"/>
    <mergeCell ref="M36:O36"/>
    <mergeCell ref="P36:Q36"/>
    <mergeCell ref="A35:B35"/>
    <mergeCell ref="D35:J35"/>
    <mergeCell ref="K35:L35"/>
    <mergeCell ref="M35:O35"/>
    <mergeCell ref="P35:Q35"/>
    <mergeCell ref="A34:B34"/>
    <mergeCell ref="D34:J34"/>
    <mergeCell ref="K34:L34"/>
    <mergeCell ref="M34:O34"/>
    <mergeCell ref="P34:Q34"/>
    <mergeCell ref="A33:B33"/>
    <mergeCell ref="D33:J33"/>
    <mergeCell ref="K33:L33"/>
    <mergeCell ref="M33:O33"/>
    <mergeCell ref="P33:Q33"/>
    <mergeCell ref="A32:B32"/>
    <mergeCell ref="D32:J32"/>
    <mergeCell ref="K32:L32"/>
    <mergeCell ref="M32:O32"/>
    <mergeCell ref="P32:Q32"/>
    <mergeCell ref="A31:B31"/>
    <mergeCell ref="D31:J31"/>
    <mergeCell ref="K31:L31"/>
    <mergeCell ref="M31:O31"/>
    <mergeCell ref="P31:Q31"/>
    <mergeCell ref="A30:B30"/>
    <mergeCell ref="D30:J30"/>
    <mergeCell ref="K30:L30"/>
    <mergeCell ref="M30:O30"/>
    <mergeCell ref="P30:Q30"/>
    <mergeCell ref="A29:B29"/>
    <mergeCell ref="D29:J29"/>
    <mergeCell ref="K29:L29"/>
    <mergeCell ref="M29:O29"/>
    <mergeCell ref="P29:Q29"/>
    <mergeCell ref="A28:B28"/>
    <mergeCell ref="D28:J28"/>
    <mergeCell ref="K28:L28"/>
    <mergeCell ref="M28:O28"/>
    <mergeCell ref="P28:Q28"/>
    <mergeCell ref="A27:B27"/>
    <mergeCell ref="D27:J27"/>
    <mergeCell ref="K27:L27"/>
    <mergeCell ref="M27:O27"/>
    <mergeCell ref="P27:Q27"/>
    <mergeCell ref="A26:B26"/>
    <mergeCell ref="D26:J26"/>
    <mergeCell ref="K26:L26"/>
    <mergeCell ref="M26:O26"/>
    <mergeCell ref="P26:Q26"/>
    <mergeCell ref="A25:B25"/>
    <mergeCell ref="D25:J25"/>
    <mergeCell ref="K25:L25"/>
    <mergeCell ref="M25:O25"/>
    <mergeCell ref="P25:Q25"/>
    <mergeCell ref="A24:B24"/>
    <mergeCell ref="D24:J24"/>
    <mergeCell ref="K24:L24"/>
    <mergeCell ref="M24:O24"/>
    <mergeCell ref="P24:Q24"/>
    <mergeCell ref="A23:B23"/>
    <mergeCell ref="D23:J23"/>
    <mergeCell ref="K23:L23"/>
    <mergeCell ref="M23:O23"/>
    <mergeCell ref="P23:Q23"/>
    <mergeCell ref="A22:B22"/>
    <mergeCell ref="D22:J22"/>
    <mergeCell ref="K22:L22"/>
    <mergeCell ref="M22:O22"/>
    <mergeCell ref="P22:Q22"/>
    <mergeCell ref="A21:B21"/>
    <mergeCell ref="D21:J21"/>
    <mergeCell ref="K21:L21"/>
    <mergeCell ref="M21:O21"/>
    <mergeCell ref="P21:Q21"/>
    <mergeCell ref="A20:B20"/>
    <mergeCell ref="D20:J20"/>
    <mergeCell ref="K20:L20"/>
    <mergeCell ref="M20:O20"/>
    <mergeCell ref="P20:Q20"/>
    <mergeCell ref="A19:B19"/>
    <mergeCell ref="D19:J19"/>
    <mergeCell ref="K19:L19"/>
    <mergeCell ref="M19:O19"/>
    <mergeCell ref="P19:Q19"/>
    <mergeCell ref="A18:B18"/>
    <mergeCell ref="D18:J18"/>
    <mergeCell ref="K18:L18"/>
    <mergeCell ref="M18:O18"/>
    <mergeCell ref="P18:Q18"/>
    <mergeCell ref="A17:B17"/>
    <mergeCell ref="D17:J17"/>
    <mergeCell ref="K17:L17"/>
    <mergeCell ref="M17:O17"/>
    <mergeCell ref="P17:Q17"/>
    <mergeCell ref="A16:B16"/>
    <mergeCell ref="D16:J16"/>
    <mergeCell ref="K16:L16"/>
    <mergeCell ref="M16:O16"/>
    <mergeCell ref="P16:Q16"/>
    <mergeCell ref="A15:B15"/>
    <mergeCell ref="D15:J15"/>
    <mergeCell ref="K15:L15"/>
    <mergeCell ref="M15:O15"/>
    <mergeCell ref="P15:Q15"/>
    <mergeCell ref="A14:B14"/>
    <mergeCell ref="D14:J14"/>
    <mergeCell ref="K14:L14"/>
    <mergeCell ref="M14:O14"/>
    <mergeCell ref="P14:Q14"/>
    <mergeCell ref="A12:B12"/>
    <mergeCell ref="D12:J12"/>
    <mergeCell ref="K12:L12"/>
    <mergeCell ref="M12:O12"/>
    <mergeCell ref="P12:Q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9"/>
  <sheetViews>
    <sheetView topLeftCell="A373" zoomScale="80" zoomScaleNormal="80" workbookViewId="0">
      <selection activeCell="M10" sqref="M10"/>
    </sheetView>
  </sheetViews>
  <sheetFormatPr defaultColWidth="9.140625" defaultRowHeight="15" x14ac:dyDescent="0.25"/>
  <cols>
    <col min="1" max="1" width="9.140625" style="114"/>
    <col min="2" max="2" width="14.85546875" style="114" customWidth="1"/>
    <col min="3" max="3" width="33" style="114" customWidth="1"/>
    <col min="4" max="4" width="14.85546875" style="125" customWidth="1"/>
    <col min="5" max="5" width="15" style="169" customWidth="1"/>
    <col min="6" max="6" width="13.140625" style="125" customWidth="1"/>
    <col min="7" max="7" width="15" style="169" customWidth="1"/>
    <col min="8" max="8" width="12.5703125" style="125" customWidth="1"/>
    <col min="9" max="9" width="12.7109375" style="125" customWidth="1"/>
    <col min="10" max="12" width="9.140625" style="114"/>
    <col min="13" max="13" width="12" style="114" customWidth="1"/>
    <col min="14" max="16384" width="9.140625" style="114"/>
  </cols>
  <sheetData>
    <row r="1" spans="1:10" x14ac:dyDescent="0.25">
      <c r="A1" s="304" t="s">
        <v>0</v>
      </c>
      <c r="B1" s="304"/>
      <c r="C1" s="304"/>
      <c r="D1" s="111"/>
      <c r="E1" s="112"/>
      <c r="F1" s="111"/>
      <c r="G1" s="112"/>
      <c r="H1" s="112"/>
      <c r="I1" s="112"/>
      <c r="J1" s="113"/>
    </row>
    <row r="2" spans="1:10" x14ac:dyDescent="0.25">
      <c r="A2" s="304" t="s">
        <v>1</v>
      </c>
      <c r="B2" s="304"/>
      <c r="C2" s="304"/>
      <c r="D2" s="111"/>
      <c r="E2" s="112"/>
      <c r="F2" s="111"/>
      <c r="G2" s="112"/>
      <c r="H2" s="112"/>
      <c r="I2" s="112"/>
      <c r="J2" s="113"/>
    </row>
    <row r="3" spans="1:10" ht="15" customHeight="1" x14ac:dyDescent="0.25">
      <c r="A3" s="303" t="s">
        <v>2</v>
      </c>
      <c r="B3" s="303"/>
      <c r="C3" s="303"/>
      <c r="D3" s="111"/>
      <c r="E3" s="112"/>
      <c r="F3" s="111"/>
      <c r="G3" s="112"/>
      <c r="H3" s="112"/>
      <c r="I3" s="112"/>
      <c r="J3" s="113"/>
    </row>
    <row r="4" spans="1:10" x14ac:dyDescent="0.25">
      <c r="A4" s="304" t="s">
        <v>177</v>
      </c>
      <c r="B4" s="304"/>
      <c r="C4" s="304"/>
      <c r="D4" s="111"/>
      <c r="E4" s="112"/>
      <c r="F4" s="111"/>
      <c r="G4" s="112"/>
      <c r="H4" s="112"/>
      <c r="I4" s="112"/>
      <c r="J4" s="113"/>
    </row>
    <row r="5" spans="1:10" x14ac:dyDescent="0.25">
      <c r="A5" s="304" t="s">
        <v>178</v>
      </c>
      <c r="B5" s="304"/>
      <c r="C5" s="304"/>
      <c r="D5" s="111"/>
      <c r="E5" s="112"/>
      <c r="F5" s="111"/>
      <c r="G5" s="112"/>
      <c r="H5" s="112"/>
      <c r="I5" s="112"/>
      <c r="J5" s="113"/>
    </row>
    <row r="6" spans="1:10" x14ac:dyDescent="0.25">
      <c r="A6" s="303" t="s">
        <v>434</v>
      </c>
      <c r="B6" s="303"/>
      <c r="C6" s="115"/>
      <c r="D6" s="111"/>
      <c r="E6" s="112"/>
      <c r="F6" s="111"/>
      <c r="G6" s="112"/>
      <c r="H6" s="112"/>
      <c r="I6" s="112"/>
      <c r="J6" s="113"/>
    </row>
    <row r="7" spans="1:10" x14ac:dyDescent="0.25">
      <c r="A7" s="115" t="s">
        <v>444</v>
      </c>
      <c r="B7" s="115"/>
      <c r="C7" s="115"/>
      <c r="D7" s="111"/>
      <c r="E7" s="112"/>
      <c r="F7" s="111"/>
      <c r="G7" s="112"/>
      <c r="H7" s="112"/>
      <c r="I7" s="112"/>
      <c r="J7" s="113"/>
    </row>
    <row r="8" spans="1:10" x14ac:dyDescent="0.25">
      <c r="A8" s="115" t="s">
        <v>435</v>
      </c>
      <c r="B8" s="116"/>
      <c r="C8" s="116"/>
      <c r="D8" s="111"/>
      <c r="E8" s="112"/>
      <c r="F8" s="117"/>
      <c r="G8" s="112"/>
      <c r="H8" s="112"/>
      <c r="I8" s="112"/>
      <c r="J8" s="113"/>
    </row>
    <row r="9" spans="1:10" ht="33" customHeight="1" x14ac:dyDescent="0.25">
      <c r="A9" s="281" t="s">
        <v>446</v>
      </c>
      <c r="B9" s="281"/>
      <c r="C9" s="281"/>
      <c r="D9" s="281"/>
      <c r="E9" s="281"/>
      <c r="F9" s="281"/>
      <c r="G9" s="281"/>
      <c r="H9" s="281"/>
      <c r="I9" s="281"/>
      <c r="J9" s="118"/>
    </row>
    <row r="10" spans="1:10" s="121" customFormat="1" ht="51" x14ac:dyDescent="0.25">
      <c r="A10" s="282" t="s">
        <v>179</v>
      </c>
      <c r="B10" s="283"/>
      <c r="C10" s="284"/>
      <c r="D10" s="119" t="s">
        <v>180</v>
      </c>
      <c r="E10" s="196" t="s">
        <v>374</v>
      </c>
      <c r="F10" s="179" t="s">
        <v>379</v>
      </c>
      <c r="G10" s="197" t="s">
        <v>380</v>
      </c>
      <c r="H10" s="166" t="s">
        <v>181</v>
      </c>
      <c r="I10" s="166" t="s">
        <v>182</v>
      </c>
      <c r="J10" s="120"/>
    </row>
    <row r="11" spans="1:10" s="125" customFormat="1" x14ac:dyDescent="0.25">
      <c r="A11" s="285" t="s">
        <v>183</v>
      </c>
      <c r="B11" s="286"/>
      <c r="C11" s="287"/>
      <c r="D11" s="122">
        <v>2</v>
      </c>
      <c r="E11" s="123">
        <v>3</v>
      </c>
      <c r="F11" s="173">
        <v>4</v>
      </c>
      <c r="G11" s="123">
        <v>5</v>
      </c>
      <c r="H11" s="122" t="s">
        <v>402</v>
      </c>
      <c r="I11" s="122" t="s">
        <v>403</v>
      </c>
      <c r="J11" s="124"/>
    </row>
    <row r="12" spans="1:10" ht="15" customHeight="1" x14ac:dyDescent="0.25">
      <c r="A12" s="288" t="s">
        <v>184</v>
      </c>
      <c r="B12" s="289"/>
      <c r="C12" s="289"/>
      <c r="D12" s="290"/>
      <c r="E12" s="149">
        <v>2490327.16</v>
      </c>
      <c r="F12" s="149">
        <f>F13+F89+F104+F296+F322+F333+F339+F363</f>
        <v>3740689.4</v>
      </c>
      <c r="G12" s="127">
        <f>G13+G89+G104+G296+G322+G333+G339+G363</f>
        <v>1744047.0199999996</v>
      </c>
      <c r="H12" s="128">
        <f>G12/E12*100</f>
        <v>70.032847411100775</v>
      </c>
      <c r="I12" s="128">
        <f>G12/F12*100</f>
        <v>46.623679046969244</v>
      </c>
      <c r="J12" s="129"/>
    </row>
    <row r="13" spans="1:10" ht="30" customHeight="1" x14ac:dyDescent="0.25">
      <c r="A13" s="130">
        <v>2101</v>
      </c>
      <c r="B13" s="130" t="s">
        <v>185</v>
      </c>
      <c r="C13" s="130" t="s">
        <v>186</v>
      </c>
      <c r="D13" s="119"/>
      <c r="E13" s="132">
        <f>E14+E45+E53+E64</f>
        <v>1984960.76</v>
      </c>
      <c r="F13" s="132">
        <f>F14+F45+F53+F64</f>
        <v>2477858.14</v>
      </c>
      <c r="G13" s="132">
        <f>G14+G45+G53+G64</f>
        <v>1257428.5899999999</v>
      </c>
      <c r="H13" s="133">
        <f>G13/E13*100</f>
        <v>63.347780739000591</v>
      </c>
      <c r="I13" s="128">
        <f t="shared" ref="I13:I76" si="0">G13/F13*100</f>
        <v>50.746593184709113</v>
      </c>
      <c r="J13" s="118"/>
    </row>
    <row r="14" spans="1:10" ht="25.5" x14ac:dyDescent="0.25">
      <c r="A14" s="134" t="s">
        <v>187</v>
      </c>
      <c r="B14" s="134" t="s">
        <v>188</v>
      </c>
      <c r="C14" s="134" t="s">
        <v>189</v>
      </c>
      <c r="D14" s="135"/>
      <c r="E14" s="137">
        <v>35058.94</v>
      </c>
      <c r="F14" s="137">
        <v>65496</v>
      </c>
      <c r="G14" s="137">
        <f>SUM(G15)</f>
        <v>36077.24</v>
      </c>
      <c r="H14" s="138">
        <f>G14/E14*100</f>
        <v>102.90453733056388</v>
      </c>
      <c r="I14" s="128">
        <f t="shared" si="0"/>
        <v>55.083119579821663</v>
      </c>
      <c r="J14" s="118"/>
    </row>
    <row r="15" spans="1:10" x14ac:dyDescent="0.25">
      <c r="A15" s="139"/>
      <c r="B15" s="139">
        <v>3</v>
      </c>
      <c r="C15" s="139" t="s">
        <v>190</v>
      </c>
      <c r="D15" s="140"/>
      <c r="E15" s="142">
        <v>35058.94</v>
      </c>
      <c r="F15" s="142">
        <v>65496</v>
      </c>
      <c r="G15" s="142">
        <f>SUM(G16+G42)</f>
        <v>36077.24</v>
      </c>
      <c r="H15" s="143">
        <f>G15/E15*100</f>
        <v>102.90453733056388</v>
      </c>
      <c r="I15" s="128">
        <f t="shared" si="0"/>
        <v>55.083119579821663</v>
      </c>
      <c r="J15" s="118"/>
    </row>
    <row r="16" spans="1:10" x14ac:dyDescent="0.25">
      <c r="A16" s="139"/>
      <c r="B16" s="139">
        <v>32</v>
      </c>
      <c r="C16" s="139" t="s">
        <v>191</v>
      </c>
      <c r="D16" s="140"/>
      <c r="E16" s="142">
        <v>34167.339999999997</v>
      </c>
      <c r="F16" s="142">
        <v>65296</v>
      </c>
      <c r="G16" s="142">
        <f>SUM(G17+G21+G26+G36+G38)</f>
        <v>36077.24</v>
      </c>
      <c r="H16" s="143">
        <f>G16/E16*100</f>
        <v>105.58984105874207</v>
      </c>
      <c r="I16" s="128">
        <f t="shared" si="0"/>
        <v>55.251837784856647</v>
      </c>
      <c r="J16" s="118"/>
    </row>
    <row r="17" spans="1:9" ht="25.5" x14ac:dyDescent="0.25">
      <c r="A17" s="139"/>
      <c r="B17" s="139" t="s">
        <v>192</v>
      </c>
      <c r="C17" s="139" t="s">
        <v>193</v>
      </c>
      <c r="D17" s="140"/>
      <c r="E17" s="142">
        <v>6135.49</v>
      </c>
      <c r="F17" s="142">
        <v>0</v>
      </c>
      <c r="G17" s="142">
        <v>7662.05</v>
      </c>
      <c r="H17" s="143">
        <f>G17/E17*100</f>
        <v>124.88081636511509</v>
      </c>
      <c r="I17" s="128"/>
    </row>
    <row r="18" spans="1:9" x14ac:dyDescent="0.25">
      <c r="A18" s="144"/>
      <c r="B18" s="144" t="s">
        <v>103</v>
      </c>
      <c r="C18" s="144" t="s">
        <v>194</v>
      </c>
      <c r="D18" s="145" t="s">
        <v>390</v>
      </c>
      <c r="E18" s="146">
        <v>4991.6400000000003</v>
      </c>
      <c r="F18" s="170">
        <v>0</v>
      </c>
      <c r="G18" s="146">
        <v>6532.05</v>
      </c>
      <c r="H18" s="128">
        <f>G18/E18*100</f>
        <v>130.85979758155634</v>
      </c>
      <c r="I18" s="128"/>
    </row>
    <row r="19" spans="1:9" ht="25.5" x14ac:dyDescent="0.25">
      <c r="A19" s="144"/>
      <c r="B19" s="144" t="s">
        <v>195</v>
      </c>
      <c r="C19" s="144" t="s">
        <v>196</v>
      </c>
      <c r="D19" s="145" t="s">
        <v>390</v>
      </c>
      <c r="E19" s="146">
        <v>1015.27</v>
      </c>
      <c r="F19" s="170">
        <v>0</v>
      </c>
      <c r="G19" s="146">
        <v>1130</v>
      </c>
      <c r="H19" s="128">
        <f>G19/E19*100</f>
        <v>111.30044224689</v>
      </c>
      <c r="I19" s="128"/>
    </row>
    <row r="20" spans="1:9" x14ac:dyDescent="0.25">
      <c r="A20" s="144"/>
      <c r="B20" s="144">
        <v>3214</v>
      </c>
      <c r="C20" s="144" t="s">
        <v>197</v>
      </c>
      <c r="D20" s="145" t="s">
        <v>390</v>
      </c>
      <c r="E20" s="146">
        <v>128.58000000000001</v>
      </c>
      <c r="F20" s="170">
        <v>0</v>
      </c>
      <c r="G20" s="146">
        <v>0</v>
      </c>
      <c r="H20" s="128">
        <f>G20/E20*100</f>
        <v>0</v>
      </c>
      <c r="I20" s="128"/>
    </row>
    <row r="21" spans="1:9" ht="25.5" x14ac:dyDescent="0.25">
      <c r="A21" s="139"/>
      <c r="B21" s="139" t="s">
        <v>198</v>
      </c>
      <c r="C21" s="139" t="s">
        <v>199</v>
      </c>
      <c r="D21" s="140" t="s">
        <v>390</v>
      </c>
      <c r="E21" s="142">
        <v>7350.57</v>
      </c>
      <c r="F21" s="142">
        <v>0</v>
      </c>
      <c r="G21" s="142">
        <f>SUM(G22:G25)</f>
        <v>13526.38</v>
      </c>
      <c r="H21" s="143">
        <f>G21/E21*100</f>
        <v>184.01811016016444</v>
      </c>
      <c r="I21" s="128"/>
    </row>
    <row r="22" spans="1:9" ht="25.5" x14ac:dyDescent="0.25">
      <c r="A22" s="144"/>
      <c r="B22" s="144" t="s">
        <v>110</v>
      </c>
      <c r="C22" s="144" t="s">
        <v>200</v>
      </c>
      <c r="D22" s="145" t="s">
        <v>390</v>
      </c>
      <c r="E22" s="146">
        <v>5155.51</v>
      </c>
      <c r="F22" s="170">
        <v>0</v>
      </c>
      <c r="G22" s="146">
        <v>10483.280000000001</v>
      </c>
      <c r="H22" s="128">
        <f>G22/E22*100</f>
        <v>203.34127952423717</v>
      </c>
      <c r="I22" s="128"/>
    </row>
    <row r="23" spans="1:9" ht="25.5" x14ac:dyDescent="0.25">
      <c r="A23" s="144"/>
      <c r="B23" s="144" t="s">
        <v>115</v>
      </c>
      <c r="C23" s="144" t="s">
        <v>201</v>
      </c>
      <c r="D23" s="145" t="s">
        <v>390</v>
      </c>
      <c r="E23" s="146">
        <v>1107.7</v>
      </c>
      <c r="F23" s="170">
        <v>0</v>
      </c>
      <c r="G23" s="146">
        <v>2148.04</v>
      </c>
      <c r="H23" s="128">
        <f>G23/E23*100</f>
        <v>193.91893111853389</v>
      </c>
      <c r="I23" s="128"/>
    </row>
    <row r="24" spans="1:9" x14ac:dyDescent="0.25">
      <c r="A24" s="144"/>
      <c r="B24" s="144" t="s">
        <v>202</v>
      </c>
      <c r="C24" s="144" t="s">
        <v>203</v>
      </c>
      <c r="D24" s="145" t="s">
        <v>390</v>
      </c>
      <c r="E24" s="147">
        <v>382.65</v>
      </c>
      <c r="F24" s="170">
        <v>0</v>
      </c>
      <c r="G24" s="147">
        <v>171.83</v>
      </c>
      <c r="H24" s="128">
        <f>G24/E24*100</f>
        <v>44.905265908793943</v>
      </c>
      <c r="I24" s="128"/>
    </row>
    <row r="25" spans="1:9" ht="25.5" x14ac:dyDescent="0.25">
      <c r="A25" s="144"/>
      <c r="B25" s="144" t="s">
        <v>204</v>
      </c>
      <c r="C25" s="144" t="s">
        <v>205</v>
      </c>
      <c r="D25" s="145" t="s">
        <v>390</v>
      </c>
      <c r="E25" s="147">
        <v>704.71</v>
      </c>
      <c r="F25" s="170">
        <v>0</v>
      </c>
      <c r="G25" s="147">
        <v>723.23</v>
      </c>
      <c r="H25" s="128">
        <f>G25/E25*100</f>
        <v>102.62803138879823</v>
      </c>
      <c r="I25" s="128"/>
    </row>
    <row r="26" spans="1:9" x14ac:dyDescent="0.25">
      <c r="A26" s="139"/>
      <c r="B26" s="139" t="s">
        <v>206</v>
      </c>
      <c r="C26" s="139" t="s">
        <v>207</v>
      </c>
      <c r="D26" s="140" t="s">
        <v>390</v>
      </c>
      <c r="E26" s="142">
        <v>20436.28</v>
      </c>
      <c r="F26" s="142">
        <v>0</v>
      </c>
      <c r="G26" s="142">
        <f>SUM(G27:G37)</f>
        <v>13367.14</v>
      </c>
      <c r="H26" s="143">
        <f>G26/E26*100</f>
        <v>65.408870890396884</v>
      </c>
      <c r="I26" s="128"/>
    </row>
    <row r="27" spans="1:9" ht="25.5" x14ac:dyDescent="0.25">
      <c r="A27" s="144"/>
      <c r="B27" s="144" t="s">
        <v>120</v>
      </c>
      <c r="C27" s="144" t="s">
        <v>208</v>
      </c>
      <c r="D27" s="145" t="s">
        <v>390</v>
      </c>
      <c r="E27" s="146">
        <v>1087.31</v>
      </c>
      <c r="F27" s="170">
        <v>0</v>
      </c>
      <c r="G27" s="146">
        <v>1622.45</v>
      </c>
      <c r="H27" s="128">
        <f>G27/E27*100</f>
        <v>149.21687467235657</v>
      </c>
      <c r="I27" s="128"/>
    </row>
    <row r="28" spans="1:9" ht="25.5" x14ac:dyDescent="0.25">
      <c r="A28" s="144"/>
      <c r="B28" s="144" t="s">
        <v>122</v>
      </c>
      <c r="C28" s="144" t="s">
        <v>209</v>
      </c>
      <c r="D28" s="145" t="s">
        <v>390</v>
      </c>
      <c r="E28" s="148">
        <v>0</v>
      </c>
      <c r="F28" s="149">
        <v>0</v>
      </c>
      <c r="G28" s="148">
        <v>0</v>
      </c>
      <c r="H28" s="128">
        <v>0</v>
      </c>
      <c r="I28" s="128"/>
    </row>
    <row r="29" spans="1:9" ht="25.5" x14ac:dyDescent="0.25">
      <c r="A29" s="144"/>
      <c r="B29" s="144" t="s">
        <v>210</v>
      </c>
      <c r="C29" s="144" t="s">
        <v>211</v>
      </c>
      <c r="D29" s="145" t="s">
        <v>390</v>
      </c>
      <c r="E29" s="148">
        <v>57</v>
      </c>
      <c r="F29" s="170">
        <v>0</v>
      </c>
      <c r="G29" s="148">
        <v>0</v>
      </c>
      <c r="H29" s="128">
        <f>G29/E29*100</f>
        <v>0</v>
      </c>
      <c r="I29" s="128"/>
    </row>
    <row r="30" spans="1:9" x14ac:dyDescent="0.25">
      <c r="A30" s="144"/>
      <c r="B30" s="144" t="s">
        <v>125</v>
      </c>
      <c r="C30" s="144" t="s">
        <v>212</v>
      </c>
      <c r="D30" s="145" t="s">
        <v>390</v>
      </c>
      <c r="E30" s="146">
        <v>6054.63</v>
      </c>
      <c r="F30" s="170">
        <v>0</v>
      </c>
      <c r="G30" s="146">
        <v>5846.38</v>
      </c>
      <c r="H30" s="128">
        <f>G30/E30*100</f>
        <v>96.560483464720392</v>
      </c>
      <c r="I30" s="128"/>
    </row>
    <row r="31" spans="1:9" x14ac:dyDescent="0.25">
      <c r="A31" s="144"/>
      <c r="B31" s="144">
        <v>3235</v>
      </c>
      <c r="C31" s="144" t="s">
        <v>213</v>
      </c>
      <c r="D31" s="145" t="s">
        <v>390</v>
      </c>
      <c r="E31" s="146">
        <v>0</v>
      </c>
      <c r="F31" s="170">
        <v>0</v>
      </c>
      <c r="G31" s="146">
        <v>0</v>
      </c>
      <c r="H31" s="128" t="e">
        <f>G31/E31*100</f>
        <v>#DIV/0!</v>
      </c>
      <c r="I31" s="128"/>
    </row>
    <row r="32" spans="1:9" ht="25.5" x14ac:dyDescent="0.25">
      <c r="A32" s="144"/>
      <c r="B32" s="144" t="s">
        <v>214</v>
      </c>
      <c r="C32" s="144" t="s">
        <v>215</v>
      </c>
      <c r="D32" s="145" t="s">
        <v>390</v>
      </c>
      <c r="E32" s="148">
        <v>4609.13</v>
      </c>
      <c r="F32" s="170">
        <v>0</v>
      </c>
      <c r="G32" s="148">
        <v>46.25</v>
      </c>
      <c r="H32" s="128"/>
      <c r="I32" s="128"/>
    </row>
    <row r="33" spans="1:9" ht="25.5" x14ac:dyDescent="0.25">
      <c r="A33" s="144"/>
      <c r="B33" s="144" t="s">
        <v>216</v>
      </c>
      <c r="C33" s="144" t="s">
        <v>217</v>
      </c>
      <c r="D33" s="145" t="s">
        <v>390</v>
      </c>
      <c r="E33" s="146">
        <v>4832.03</v>
      </c>
      <c r="F33" s="170">
        <v>0</v>
      </c>
      <c r="G33" s="146">
        <v>393.66</v>
      </c>
      <c r="H33" s="128">
        <f>G33/E33*100</f>
        <v>8.1468865052576245</v>
      </c>
      <c r="I33" s="128"/>
    </row>
    <row r="34" spans="1:9" x14ac:dyDescent="0.25">
      <c r="A34" s="144"/>
      <c r="B34" s="144" t="s">
        <v>130</v>
      </c>
      <c r="C34" s="144" t="s">
        <v>218</v>
      </c>
      <c r="D34" s="145" t="s">
        <v>390</v>
      </c>
      <c r="E34" s="146">
        <v>2744.91</v>
      </c>
      <c r="F34" s="170">
        <v>0</v>
      </c>
      <c r="G34" s="146">
        <v>4103.6099999999997</v>
      </c>
      <c r="H34" s="128">
        <f>G34/E34*100</f>
        <v>149.49889067401116</v>
      </c>
      <c r="I34" s="128"/>
    </row>
    <row r="35" spans="1:9" x14ac:dyDescent="0.25">
      <c r="A35" s="144"/>
      <c r="B35" s="144" t="s">
        <v>132</v>
      </c>
      <c r="C35" s="144" t="s">
        <v>219</v>
      </c>
      <c r="D35" s="145" t="s">
        <v>390</v>
      </c>
      <c r="E35" s="147">
        <v>1051.27</v>
      </c>
      <c r="F35" s="170">
        <v>0</v>
      </c>
      <c r="G35" s="147">
        <v>1354.79</v>
      </c>
      <c r="H35" s="128">
        <f>G35/E35*100</f>
        <v>128.87174560293738</v>
      </c>
      <c r="I35" s="128"/>
    </row>
    <row r="36" spans="1:9" ht="25.5" x14ac:dyDescent="0.25">
      <c r="A36" s="144"/>
      <c r="B36" s="139">
        <v>324</v>
      </c>
      <c r="C36" s="139" t="s">
        <v>220</v>
      </c>
      <c r="D36" s="140" t="s">
        <v>390</v>
      </c>
      <c r="E36" s="150">
        <v>0</v>
      </c>
      <c r="F36" s="174">
        <v>0</v>
      </c>
      <c r="G36" s="150">
        <v>0</v>
      </c>
      <c r="H36" s="143">
        <v>0</v>
      </c>
      <c r="I36" s="128"/>
    </row>
    <row r="37" spans="1:9" ht="25.5" x14ac:dyDescent="0.25">
      <c r="A37" s="144"/>
      <c r="B37" s="144">
        <v>3241</v>
      </c>
      <c r="C37" s="144" t="s">
        <v>220</v>
      </c>
      <c r="D37" s="145" t="s">
        <v>390</v>
      </c>
      <c r="E37" s="148">
        <v>0</v>
      </c>
      <c r="F37" s="170">
        <v>0</v>
      </c>
      <c r="G37" s="148">
        <v>0</v>
      </c>
      <c r="H37" s="128">
        <v>0</v>
      </c>
      <c r="I37" s="128"/>
    </row>
    <row r="38" spans="1:9" ht="25.5" x14ac:dyDescent="0.25">
      <c r="A38" s="139"/>
      <c r="B38" s="139" t="s">
        <v>221</v>
      </c>
      <c r="C38" s="139" t="s">
        <v>222</v>
      </c>
      <c r="D38" s="140" t="s">
        <v>390</v>
      </c>
      <c r="E38" s="142">
        <v>245</v>
      </c>
      <c r="F38" s="142">
        <v>0</v>
      </c>
      <c r="G38" s="142">
        <f>SUM(G39:G41)</f>
        <v>1521.67</v>
      </c>
      <c r="H38" s="143">
        <f>G38/E38*100</f>
        <v>621.08979591836737</v>
      </c>
      <c r="I38" s="128"/>
    </row>
    <row r="39" spans="1:9" x14ac:dyDescent="0.25">
      <c r="A39" s="144"/>
      <c r="B39" s="144">
        <v>3293</v>
      </c>
      <c r="C39" s="144" t="s">
        <v>223</v>
      </c>
      <c r="D39" s="145" t="s">
        <v>390</v>
      </c>
      <c r="E39" s="148">
        <v>0</v>
      </c>
      <c r="F39" s="170">
        <v>0</v>
      </c>
      <c r="G39" s="148">
        <v>0</v>
      </c>
      <c r="H39" s="128">
        <v>0</v>
      </c>
      <c r="I39" s="128"/>
    </row>
    <row r="40" spans="1:9" x14ac:dyDescent="0.25">
      <c r="A40" s="144"/>
      <c r="B40" s="144">
        <v>3294</v>
      </c>
      <c r="C40" s="144" t="s">
        <v>224</v>
      </c>
      <c r="D40" s="145" t="s">
        <v>390</v>
      </c>
      <c r="E40" s="147">
        <v>245</v>
      </c>
      <c r="F40" s="170">
        <v>0</v>
      </c>
      <c r="G40" s="148">
        <v>265</v>
      </c>
      <c r="H40" s="128">
        <f>G40/E40*100</f>
        <v>108.16326530612245</v>
      </c>
      <c r="I40" s="128"/>
    </row>
    <row r="41" spans="1:9" ht="25.5" x14ac:dyDescent="0.25">
      <c r="A41" s="144"/>
      <c r="B41" s="144" t="s">
        <v>142</v>
      </c>
      <c r="C41" s="144" t="s">
        <v>225</v>
      </c>
      <c r="D41" s="145" t="s">
        <v>390</v>
      </c>
      <c r="E41" s="147">
        <v>0</v>
      </c>
      <c r="F41" s="170">
        <v>0</v>
      </c>
      <c r="G41" s="148">
        <v>1256.67</v>
      </c>
      <c r="H41" s="128" t="e">
        <f>G41/E41*100</f>
        <v>#DIV/0!</v>
      </c>
      <c r="I41" s="128"/>
    </row>
    <row r="42" spans="1:9" x14ac:dyDescent="0.25">
      <c r="A42" s="139"/>
      <c r="B42" s="139">
        <v>34</v>
      </c>
      <c r="C42" s="139" t="s">
        <v>226</v>
      </c>
      <c r="D42" s="140" t="s">
        <v>390</v>
      </c>
      <c r="E42" s="142">
        <v>891.6</v>
      </c>
      <c r="F42" s="174">
        <v>200</v>
      </c>
      <c r="G42" s="142">
        <v>0</v>
      </c>
      <c r="H42" s="143">
        <f>G42/E42*100</f>
        <v>0</v>
      </c>
      <c r="I42" s="128">
        <f t="shared" si="0"/>
        <v>0</v>
      </c>
    </row>
    <row r="43" spans="1:9" x14ac:dyDescent="0.25">
      <c r="A43" s="139"/>
      <c r="B43" s="139" t="s">
        <v>227</v>
      </c>
      <c r="C43" s="139" t="s">
        <v>228</v>
      </c>
      <c r="D43" s="140" t="s">
        <v>390</v>
      </c>
      <c r="E43" s="142">
        <v>891.6</v>
      </c>
      <c r="F43" s="174">
        <v>0</v>
      </c>
      <c r="G43" s="142">
        <v>0</v>
      </c>
      <c r="H43" s="143">
        <f>G43/E43*100</f>
        <v>0</v>
      </c>
      <c r="I43" s="128"/>
    </row>
    <row r="44" spans="1:9" ht="25.5" x14ac:dyDescent="0.25">
      <c r="A44" s="144"/>
      <c r="B44" s="144" t="s">
        <v>145</v>
      </c>
      <c r="C44" s="144" t="s">
        <v>229</v>
      </c>
      <c r="D44" s="145" t="s">
        <v>390</v>
      </c>
      <c r="E44" s="146">
        <v>891.6</v>
      </c>
      <c r="F44" s="170">
        <v>0</v>
      </c>
      <c r="G44" s="146">
        <v>0</v>
      </c>
      <c r="H44" s="128">
        <f>G44/E44*100</f>
        <v>0</v>
      </c>
      <c r="I44" s="128"/>
    </row>
    <row r="45" spans="1:9" ht="25.5" x14ac:dyDescent="0.25">
      <c r="A45" s="134" t="s">
        <v>230</v>
      </c>
      <c r="B45" s="134" t="s">
        <v>188</v>
      </c>
      <c r="C45" s="134" t="s">
        <v>231</v>
      </c>
      <c r="D45" s="135"/>
      <c r="E45" s="137">
        <v>0</v>
      </c>
      <c r="F45" s="185">
        <f>SUM(F46)</f>
        <v>13036.14</v>
      </c>
      <c r="G45" s="137">
        <v>8978.74</v>
      </c>
      <c r="H45" s="138" t="e">
        <f>G45/E45*100</f>
        <v>#DIV/0!</v>
      </c>
      <c r="I45" s="128">
        <f t="shared" si="0"/>
        <v>68.875756167086266</v>
      </c>
    </row>
    <row r="46" spans="1:9" x14ac:dyDescent="0.25">
      <c r="A46" s="139"/>
      <c r="B46" s="139">
        <v>3</v>
      </c>
      <c r="C46" s="139" t="s">
        <v>190</v>
      </c>
      <c r="D46" s="140"/>
      <c r="E46" s="142">
        <v>0</v>
      </c>
      <c r="F46" s="159">
        <v>13036.14</v>
      </c>
      <c r="G46" s="142">
        <v>8978.74</v>
      </c>
      <c r="H46" s="143" t="e">
        <f>G46/E46*100</f>
        <v>#DIV/0!</v>
      </c>
      <c r="I46" s="128">
        <f t="shared" si="0"/>
        <v>68.875756167086266</v>
      </c>
    </row>
    <row r="47" spans="1:9" x14ac:dyDescent="0.25">
      <c r="A47" s="139"/>
      <c r="B47" s="139" t="s">
        <v>206</v>
      </c>
      <c r="C47" s="139" t="s">
        <v>207</v>
      </c>
      <c r="D47" s="140"/>
      <c r="E47" s="142">
        <v>0</v>
      </c>
      <c r="F47" s="159">
        <v>0</v>
      </c>
      <c r="G47" s="142">
        <v>8978.74</v>
      </c>
      <c r="H47" s="143" t="e">
        <f>G47/E47*100</f>
        <v>#DIV/0!</v>
      </c>
      <c r="I47" s="128"/>
    </row>
    <row r="48" spans="1:9" x14ac:dyDescent="0.25">
      <c r="A48" s="139"/>
      <c r="B48" s="144">
        <v>3235</v>
      </c>
      <c r="C48" s="144" t="s">
        <v>213</v>
      </c>
      <c r="D48" s="145" t="s">
        <v>390</v>
      </c>
      <c r="E48" s="146">
        <v>0</v>
      </c>
      <c r="F48" s="151">
        <v>0</v>
      </c>
      <c r="G48" s="146">
        <v>5138.74</v>
      </c>
      <c r="H48" s="143" t="e">
        <f>G48/E48*100</f>
        <v>#DIV/0!</v>
      </c>
      <c r="I48" s="128"/>
    </row>
    <row r="49" spans="1:9" ht="25.5" x14ac:dyDescent="0.25">
      <c r="A49" s="144"/>
      <c r="B49" s="144" t="s">
        <v>214</v>
      </c>
      <c r="C49" s="144" t="s">
        <v>215</v>
      </c>
      <c r="D49" s="145" t="s">
        <v>390</v>
      </c>
      <c r="E49" s="146">
        <v>0</v>
      </c>
      <c r="F49" s="170">
        <v>0</v>
      </c>
      <c r="G49" s="146">
        <v>3840</v>
      </c>
      <c r="H49" s="128">
        <v>0</v>
      </c>
      <c r="I49" s="128"/>
    </row>
    <row r="50" spans="1:9" ht="25.5" x14ac:dyDescent="0.25">
      <c r="A50" s="139"/>
      <c r="B50" s="139">
        <v>37</v>
      </c>
      <c r="C50" s="139" t="s">
        <v>232</v>
      </c>
      <c r="D50" s="140"/>
      <c r="E50" s="142">
        <v>0</v>
      </c>
      <c r="F50" s="158">
        <v>0</v>
      </c>
      <c r="G50" s="142">
        <v>0</v>
      </c>
      <c r="H50" s="143" t="e">
        <f>G50/E50*100</f>
        <v>#DIV/0!</v>
      </c>
      <c r="I50" s="128"/>
    </row>
    <row r="51" spans="1:9" ht="25.5" x14ac:dyDescent="0.25">
      <c r="A51" s="139"/>
      <c r="B51" s="139" t="s">
        <v>233</v>
      </c>
      <c r="C51" s="139" t="s">
        <v>234</v>
      </c>
      <c r="D51" s="140"/>
      <c r="E51" s="142">
        <v>0</v>
      </c>
      <c r="F51" s="172">
        <v>0</v>
      </c>
      <c r="G51" s="142">
        <v>0</v>
      </c>
      <c r="H51" s="143" t="e">
        <f>G51/E51*100</f>
        <v>#DIV/0!</v>
      </c>
      <c r="I51" s="128"/>
    </row>
    <row r="52" spans="1:9" x14ac:dyDescent="0.25">
      <c r="A52" s="144"/>
      <c r="B52" s="144" t="s">
        <v>235</v>
      </c>
      <c r="C52" s="144" t="s">
        <v>236</v>
      </c>
      <c r="D52" s="145" t="s">
        <v>390</v>
      </c>
      <c r="E52" s="146">
        <v>0</v>
      </c>
      <c r="F52" s="151">
        <v>0</v>
      </c>
      <c r="G52" s="146">
        <v>0</v>
      </c>
      <c r="H52" s="128" t="e">
        <f>G52/E52*100</f>
        <v>#DIV/0!</v>
      </c>
      <c r="I52" s="128"/>
    </row>
    <row r="53" spans="1:9" ht="25.5" x14ac:dyDescent="0.25">
      <c r="A53" s="134" t="s">
        <v>237</v>
      </c>
      <c r="B53" s="134" t="s">
        <v>188</v>
      </c>
      <c r="C53" s="134" t="s">
        <v>238</v>
      </c>
      <c r="D53" s="135"/>
      <c r="E53" s="137">
        <v>1475</v>
      </c>
      <c r="F53" s="137">
        <f>F54</f>
        <v>2806</v>
      </c>
      <c r="G53" s="137">
        <f>G54</f>
        <v>2806</v>
      </c>
      <c r="H53" s="138">
        <f>G53/E53*100</f>
        <v>190.23728813559322</v>
      </c>
      <c r="I53" s="128">
        <f t="shared" si="0"/>
        <v>100</v>
      </c>
    </row>
    <row r="54" spans="1:9" x14ac:dyDescent="0.25">
      <c r="A54" s="139"/>
      <c r="B54" s="139">
        <v>3</v>
      </c>
      <c r="C54" s="139" t="s">
        <v>190</v>
      </c>
      <c r="D54" s="140"/>
      <c r="E54" s="142">
        <v>1475</v>
      </c>
      <c r="F54" s="142">
        <v>2806</v>
      </c>
      <c r="G54" s="142">
        <f>G55</f>
        <v>2806</v>
      </c>
      <c r="H54" s="143">
        <f>G54/E54*100</f>
        <v>190.23728813559322</v>
      </c>
      <c r="I54" s="128">
        <f t="shared" si="0"/>
        <v>100</v>
      </c>
    </row>
    <row r="55" spans="1:9" x14ac:dyDescent="0.25">
      <c r="A55" s="139"/>
      <c r="B55" s="139">
        <v>32</v>
      </c>
      <c r="C55" s="139" t="s">
        <v>191</v>
      </c>
      <c r="D55" s="140"/>
      <c r="E55" s="142">
        <v>1475</v>
      </c>
      <c r="F55" s="142">
        <v>2806</v>
      </c>
      <c r="G55" s="142">
        <f>G56+G61+G58</f>
        <v>2806</v>
      </c>
      <c r="H55" s="143">
        <f>G55/E55*100</f>
        <v>190.23728813559322</v>
      </c>
      <c r="I55" s="128">
        <f t="shared" si="0"/>
        <v>100</v>
      </c>
    </row>
    <row r="56" spans="1:9" ht="25.5" x14ac:dyDescent="0.25">
      <c r="A56" s="139"/>
      <c r="B56" s="139" t="s">
        <v>198</v>
      </c>
      <c r="C56" s="139" t="s">
        <v>199</v>
      </c>
      <c r="D56" s="140"/>
      <c r="E56" s="142">
        <v>0</v>
      </c>
      <c r="F56" s="142">
        <f>F57</f>
        <v>0</v>
      </c>
      <c r="G56" s="142">
        <f>G57</f>
        <v>0</v>
      </c>
      <c r="H56" s="143" t="e">
        <f>G56/E56*100</f>
        <v>#DIV/0!</v>
      </c>
      <c r="I56" s="128"/>
    </row>
    <row r="57" spans="1:9" x14ac:dyDescent="0.25">
      <c r="A57" s="139"/>
      <c r="B57" s="144">
        <v>3223</v>
      </c>
      <c r="C57" s="144" t="s">
        <v>239</v>
      </c>
      <c r="D57" s="145" t="s">
        <v>392</v>
      </c>
      <c r="E57" s="146">
        <v>0</v>
      </c>
      <c r="F57" s="170">
        <v>0</v>
      </c>
      <c r="G57" s="146">
        <v>0</v>
      </c>
      <c r="H57" s="128" t="e">
        <f>G57/E57*100</f>
        <v>#DIV/0!</v>
      </c>
      <c r="I57" s="128"/>
    </row>
    <row r="58" spans="1:9" x14ac:dyDescent="0.25">
      <c r="A58" s="139"/>
      <c r="B58" s="139" t="s">
        <v>206</v>
      </c>
      <c r="C58" s="139" t="s">
        <v>207</v>
      </c>
      <c r="D58" s="140"/>
      <c r="E58" s="142">
        <v>0</v>
      </c>
      <c r="F58" s="142">
        <f>F59+F60</f>
        <v>0</v>
      </c>
      <c r="G58" s="142">
        <f>G59+G60</f>
        <v>0</v>
      </c>
      <c r="H58" s="143" t="e">
        <f>G58/E58*100</f>
        <v>#DIV/0!</v>
      </c>
      <c r="I58" s="128"/>
    </row>
    <row r="59" spans="1:9" ht="25.5" x14ac:dyDescent="0.25">
      <c r="A59" s="144"/>
      <c r="B59" s="144">
        <v>3231</v>
      </c>
      <c r="C59" s="144" t="s">
        <v>208</v>
      </c>
      <c r="D59" s="145" t="s">
        <v>392</v>
      </c>
      <c r="E59" s="146">
        <v>0</v>
      </c>
      <c r="F59" s="170">
        <v>0</v>
      </c>
      <c r="G59" s="146">
        <v>0</v>
      </c>
      <c r="H59" s="128" t="e">
        <f>G59/E59*100</f>
        <v>#DIV/0!</v>
      </c>
      <c r="I59" s="128"/>
    </row>
    <row r="60" spans="1:9" x14ac:dyDescent="0.25">
      <c r="A60" s="144"/>
      <c r="B60" s="144" t="s">
        <v>125</v>
      </c>
      <c r="C60" s="144" t="s">
        <v>212</v>
      </c>
      <c r="D60" s="145" t="s">
        <v>392</v>
      </c>
      <c r="E60" s="146">
        <v>0</v>
      </c>
      <c r="F60" s="170">
        <v>0</v>
      </c>
      <c r="G60" s="146">
        <v>0</v>
      </c>
      <c r="H60" s="128" t="e">
        <f>G60/E60*100</f>
        <v>#DIV/0!</v>
      </c>
      <c r="I60" s="128"/>
    </row>
    <row r="61" spans="1:9" ht="25.5" x14ac:dyDescent="0.25">
      <c r="A61" s="139"/>
      <c r="B61" s="139" t="s">
        <v>221</v>
      </c>
      <c r="C61" s="139" t="s">
        <v>222</v>
      </c>
      <c r="D61" s="140" t="s">
        <v>392</v>
      </c>
      <c r="E61" s="142">
        <v>1475</v>
      </c>
      <c r="F61" s="142">
        <v>2806</v>
      </c>
      <c r="G61" s="142">
        <f>SUM(G62:G63)</f>
        <v>2806</v>
      </c>
      <c r="H61" s="143">
        <f>G61/E61*100</f>
        <v>190.23728813559322</v>
      </c>
      <c r="I61" s="128">
        <f t="shared" si="0"/>
        <v>100</v>
      </c>
    </row>
    <row r="62" spans="1:9" ht="25.5" x14ac:dyDescent="0.25">
      <c r="A62" s="144"/>
      <c r="B62" s="144" t="s">
        <v>142</v>
      </c>
      <c r="C62" s="144" t="s">
        <v>225</v>
      </c>
      <c r="D62" s="145" t="s">
        <v>392</v>
      </c>
      <c r="E62" s="146">
        <v>0</v>
      </c>
      <c r="F62" s="170">
        <v>0</v>
      </c>
      <c r="G62" s="146">
        <v>0</v>
      </c>
      <c r="H62" s="128" t="e">
        <f>G62/E62*100</f>
        <v>#DIV/0!</v>
      </c>
      <c r="I62" s="128"/>
    </row>
    <row r="63" spans="1:9" ht="25.5" x14ac:dyDescent="0.25">
      <c r="A63" s="144"/>
      <c r="B63" s="144" t="s">
        <v>142</v>
      </c>
      <c r="C63" s="144" t="s">
        <v>225</v>
      </c>
      <c r="D63" s="145" t="s">
        <v>391</v>
      </c>
      <c r="E63" s="146">
        <v>1475</v>
      </c>
      <c r="F63" s="170">
        <v>2806</v>
      </c>
      <c r="G63" s="146">
        <v>2806</v>
      </c>
      <c r="H63" s="128">
        <f>G63/E63*100</f>
        <v>190.23728813559322</v>
      </c>
      <c r="I63" s="128">
        <f t="shared" si="0"/>
        <v>100</v>
      </c>
    </row>
    <row r="64" spans="1:9" ht="25.5" x14ac:dyDescent="0.25">
      <c r="A64" s="134" t="s">
        <v>241</v>
      </c>
      <c r="B64" s="134" t="s">
        <v>188</v>
      </c>
      <c r="C64" s="134" t="s">
        <v>242</v>
      </c>
      <c r="D64" s="135"/>
      <c r="E64" s="137">
        <v>1948426.82</v>
      </c>
      <c r="F64" s="175">
        <f t="shared" ref="F64" si="1">F65</f>
        <v>2396520</v>
      </c>
      <c r="G64" s="137">
        <f>G65</f>
        <v>1209566.6099999999</v>
      </c>
      <c r="H64" s="138">
        <f>G64/E64*100</f>
        <v>62.079139826252231</v>
      </c>
      <c r="I64" s="128">
        <f t="shared" si="0"/>
        <v>50.47179284963196</v>
      </c>
    </row>
    <row r="65" spans="1:9" x14ac:dyDescent="0.25">
      <c r="A65" s="139"/>
      <c r="B65" s="139">
        <v>3</v>
      </c>
      <c r="C65" s="139" t="s">
        <v>190</v>
      </c>
      <c r="D65" s="140"/>
      <c r="E65" s="142">
        <v>1948426.82</v>
      </c>
      <c r="F65" s="174">
        <f>F66+F75+F86</f>
        <v>2396520</v>
      </c>
      <c r="G65" s="142">
        <f>G66+G75</f>
        <v>1209566.6099999999</v>
      </c>
      <c r="H65" s="143">
        <f>G65/E65*100</f>
        <v>62.079139826252231</v>
      </c>
      <c r="I65" s="128">
        <f t="shared" si="0"/>
        <v>50.47179284963196</v>
      </c>
    </row>
    <row r="66" spans="1:9" x14ac:dyDescent="0.25">
      <c r="A66" s="139"/>
      <c r="B66" s="139">
        <v>31</v>
      </c>
      <c r="C66" s="139" t="s">
        <v>243</v>
      </c>
      <c r="D66" s="140"/>
      <c r="E66" s="142">
        <f>E67+E70+E72</f>
        <v>1889097.6800000002</v>
      </c>
      <c r="F66" s="174">
        <v>2302000</v>
      </c>
      <c r="G66" s="142">
        <f>G67+G70+G72</f>
        <v>1171779.19</v>
      </c>
      <c r="H66" s="143">
        <f>G66/E66*100</f>
        <v>62.028512469508712</v>
      </c>
      <c r="I66" s="128">
        <f t="shared" si="0"/>
        <v>50.902658123370983</v>
      </c>
    </row>
    <row r="67" spans="1:9" x14ac:dyDescent="0.25">
      <c r="A67" s="139"/>
      <c r="B67" s="139">
        <v>311</v>
      </c>
      <c r="C67" s="139" t="s">
        <v>244</v>
      </c>
      <c r="D67" s="140"/>
      <c r="E67" s="142">
        <v>1559126.25</v>
      </c>
      <c r="F67" s="174">
        <v>0</v>
      </c>
      <c r="G67" s="142">
        <v>972760.78</v>
      </c>
      <c r="H67" s="143">
        <f>G67/E67*100</f>
        <v>62.391405442631729</v>
      </c>
      <c r="I67" s="128"/>
    </row>
    <row r="68" spans="1:9" x14ac:dyDescent="0.25">
      <c r="A68" s="144"/>
      <c r="B68" s="144">
        <v>3111</v>
      </c>
      <c r="C68" s="144" t="s">
        <v>244</v>
      </c>
      <c r="D68" s="145" t="s">
        <v>393</v>
      </c>
      <c r="E68" s="146">
        <v>885650.92</v>
      </c>
      <c r="F68" s="170">
        <v>0</v>
      </c>
      <c r="G68" s="146">
        <v>972760.78</v>
      </c>
      <c r="H68" s="128">
        <f>G68/E68*100</f>
        <v>109.83568785769452</v>
      </c>
      <c r="I68" s="128"/>
    </row>
    <row r="69" spans="1:9" ht="25.5" x14ac:dyDescent="0.25">
      <c r="A69" s="144"/>
      <c r="B69" s="144">
        <v>3111</v>
      </c>
      <c r="C69" s="144" t="s">
        <v>245</v>
      </c>
      <c r="D69" s="145" t="s">
        <v>393</v>
      </c>
      <c r="E69" s="146">
        <v>0</v>
      </c>
      <c r="F69" s="170">
        <v>0</v>
      </c>
      <c r="G69" s="146">
        <v>0</v>
      </c>
      <c r="H69" s="128">
        <v>0</v>
      </c>
      <c r="I69" s="128"/>
    </row>
    <row r="70" spans="1:9" ht="25.5" x14ac:dyDescent="0.25">
      <c r="A70" s="139"/>
      <c r="B70" s="139">
        <v>312</v>
      </c>
      <c r="C70" s="139" t="s">
        <v>246</v>
      </c>
      <c r="D70" s="140"/>
      <c r="E70" s="142">
        <v>41002.86</v>
      </c>
      <c r="F70" s="174">
        <v>0</v>
      </c>
      <c r="G70" s="142">
        <v>38252.92</v>
      </c>
      <c r="H70" s="143">
        <f>G70/E70*100</f>
        <v>93.293297101714373</v>
      </c>
      <c r="I70" s="128"/>
    </row>
    <row r="71" spans="1:9" x14ac:dyDescent="0.25">
      <c r="A71" s="144"/>
      <c r="B71" s="144">
        <v>3121</v>
      </c>
      <c r="C71" s="144" t="s">
        <v>247</v>
      </c>
      <c r="D71" s="145" t="s">
        <v>393</v>
      </c>
      <c r="E71" s="146">
        <v>63520.65</v>
      </c>
      <c r="F71" s="170">
        <v>0</v>
      </c>
      <c r="G71" s="146">
        <v>38252.92</v>
      </c>
      <c r="H71" s="128">
        <f>G71/E71*100</f>
        <v>60.221235141642914</v>
      </c>
      <c r="I71" s="128"/>
    </row>
    <row r="72" spans="1:9" x14ac:dyDescent="0.25">
      <c r="A72" s="139"/>
      <c r="B72" s="139">
        <v>313</v>
      </c>
      <c r="C72" s="139" t="s">
        <v>248</v>
      </c>
      <c r="D72" s="140"/>
      <c r="E72" s="142">
        <v>288968.57</v>
      </c>
      <c r="F72" s="174">
        <v>0</v>
      </c>
      <c r="G72" s="142">
        <v>160765.49</v>
      </c>
      <c r="H72" s="143">
        <f>G72/E72*100</f>
        <v>55.634247696903508</v>
      </c>
      <c r="I72" s="128"/>
    </row>
    <row r="73" spans="1:9" ht="25.5" x14ac:dyDescent="0.25">
      <c r="A73" s="144"/>
      <c r="B73" s="144">
        <v>3132</v>
      </c>
      <c r="C73" s="144" t="s">
        <v>249</v>
      </c>
      <c r="D73" s="145" t="s">
        <v>393</v>
      </c>
      <c r="E73" s="146">
        <v>146855.57</v>
      </c>
      <c r="F73" s="170">
        <v>0</v>
      </c>
      <c r="G73" s="146">
        <v>160765.49</v>
      </c>
      <c r="H73" s="128">
        <f>G73/E73*100</f>
        <v>109.47183685303865</v>
      </c>
      <c r="I73" s="128"/>
    </row>
    <row r="74" spans="1:9" ht="38.25" x14ac:dyDescent="0.25">
      <c r="A74" s="144"/>
      <c r="B74" s="144">
        <v>3133</v>
      </c>
      <c r="C74" s="144" t="s">
        <v>250</v>
      </c>
      <c r="D74" s="145" t="s">
        <v>393</v>
      </c>
      <c r="E74" s="146">
        <v>0</v>
      </c>
      <c r="F74" s="170">
        <v>0</v>
      </c>
      <c r="G74" s="146">
        <v>0</v>
      </c>
      <c r="H74" s="128">
        <v>0</v>
      </c>
      <c r="I74" s="128"/>
    </row>
    <row r="75" spans="1:9" x14ac:dyDescent="0.25">
      <c r="A75" s="139"/>
      <c r="B75" s="139">
        <v>32</v>
      </c>
      <c r="C75" s="139" t="s">
        <v>191</v>
      </c>
      <c r="D75" s="140"/>
      <c r="E75" s="142">
        <f>E76+E78+E80+E83</f>
        <v>59329.14</v>
      </c>
      <c r="F75" s="142">
        <v>94520</v>
      </c>
      <c r="G75" s="142">
        <f>G76+G78+G80+G83</f>
        <v>37787.42</v>
      </c>
      <c r="H75" s="143">
        <f>G75/E75*100</f>
        <v>63.691164240708694</v>
      </c>
      <c r="I75" s="128">
        <f t="shared" si="0"/>
        <v>39.978226830300464</v>
      </c>
    </row>
    <row r="76" spans="1:9" ht="25.5" x14ac:dyDescent="0.25">
      <c r="A76" s="139"/>
      <c r="B76" s="139">
        <v>321</v>
      </c>
      <c r="C76" s="139" t="s">
        <v>193</v>
      </c>
      <c r="D76" s="140"/>
      <c r="E76" s="142">
        <v>50068.34</v>
      </c>
      <c r="F76" s="174">
        <v>0</v>
      </c>
      <c r="G76" s="142">
        <v>32829.4</v>
      </c>
      <c r="H76" s="143">
        <f>G76/E76*100</f>
        <v>65.569180044714898</v>
      </c>
      <c r="I76" s="128"/>
    </row>
    <row r="77" spans="1:9" ht="25.5" x14ac:dyDescent="0.25">
      <c r="A77" s="144"/>
      <c r="B77" s="144">
        <v>3212</v>
      </c>
      <c r="C77" s="144" t="s">
        <v>251</v>
      </c>
      <c r="D77" s="145" t="s">
        <v>393</v>
      </c>
      <c r="E77" s="146">
        <v>18502.89</v>
      </c>
      <c r="F77" s="170">
        <v>0</v>
      </c>
      <c r="G77" s="146">
        <v>32829.4</v>
      </c>
      <c r="H77" s="128">
        <f>G77/E77*100</f>
        <v>177.42849900745236</v>
      </c>
      <c r="I77" s="128"/>
    </row>
    <row r="78" spans="1:9" ht="25.5" x14ac:dyDescent="0.25">
      <c r="A78" s="139"/>
      <c r="B78" s="139">
        <v>322</v>
      </c>
      <c r="C78" s="139" t="s">
        <v>199</v>
      </c>
      <c r="D78" s="140"/>
      <c r="E78" s="142">
        <v>0</v>
      </c>
      <c r="F78" s="174">
        <v>0</v>
      </c>
      <c r="G78" s="142">
        <v>220</v>
      </c>
      <c r="H78" s="143">
        <v>0</v>
      </c>
      <c r="I78" s="128"/>
    </row>
    <row r="79" spans="1:9" ht="25.5" x14ac:dyDescent="0.25">
      <c r="A79" s="144"/>
      <c r="B79" s="144" t="s">
        <v>110</v>
      </c>
      <c r="C79" s="144" t="s">
        <v>200</v>
      </c>
      <c r="D79" s="145" t="s">
        <v>393</v>
      </c>
      <c r="E79" s="146">
        <v>0</v>
      </c>
      <c r="F79" s="170">
        <v>0</v>
      </c>
      <c r="G79" s="146">
        <v>220</v>
      </c>
      <c r="H79" s="128">
        <v>0</v>
      </c>
      <c r="I79" s="128"/>
    </row>
    <row r="80" spans="1:9" x14ac:dyDescent="0.25">
      <c r="A80" s="139"/>
      <c r="B80" s="139" t="s">
        <v>206</v>
      </c>
      <c r="C80" s="139" t="s">
        <v>207</v>
      </c>
      <c r="D80" s="140"/>
      <c r="E80" s="142">
        <v>4271.62</v>
      </c>
      <c r="F80" s="174">
        <v>0</v>
      </c>
      <c r="G80" s="142">
        <v>0</v>
      </c>
      <c r="H80" s="143">
        <f>G80/E80*100</f>
        <v>0</v>
      </c>
      <c r="I80" s="128"/>
    </row>
    <row r="81" spans="1:9" ht="25.5" x14ac:dyDescent="0.25">
      <c r="A81" s="144"/>
      <c r="B81" s="144" t="s">
        <v>214</v>
      </c>
      <c r="C81" s="144" t="s">
        <v>215</v>
      </c>
      <c r="D81" s="145" t="s">
        <v>393</v>
      </c>
      <c r="E81" s="146">
        <v>0</v>
      </c>
      <c r="F81" s="170">
        <v>0</v>
      </c>
      <c r="G81" s="146">
        <v>0</v>
      </c>
      <c r="H81" s="128">
        <v>0</v>
      </c>
      <c r="I81" s="128"/>
    </row>
    <row r="82" spans="1:9" ht="25.5" x14ac:dyDescent="0.25">
      <c r="A82" s="144"/>
      <c r="B82" s="144">
        <v>3237</v>
      </c>
      <c r="C82" s="144" t="s">
        <v>217</v>
      </c>
      <c r="D82" s="145" t="s">
        <v>393</v>
      </c>
      <c r="E82" s="146">
        <v>0</v>
      </c>
      <c r="F82" s="170">
        <v>0</v>
      </c>
      <c r="G82" s="146">
        <v>0</v>
      </c>
      <c r="H82" s="128" t="e">
        <f>G82/E82*100</f>
        <v>#DIV/0!</v>
      </c>
      <c r="I82" s="128"/>
    </row>
    <row r="83" spans="1:9" ht="25.5" x14ac:dyDescent="0.25">
      <c r="A83" s="139"/>
      <c r="B83" s="139">
        <v>329</v>
      </c>
      <c r="C83" s="139" t="s">
        <v>225</v>
      </c>
      <c r="D83" s="140"/>
      <c r="E83" s="142">
        <v>4989.18</v>
      </c>
      <c r="F83" s="174">
        <v>6048</v>
      </c>
      <c r="G83" s="142">
        <v>4738.0200000000004</v>
      </c>
      <c r="H83" s="143">
        <f>G83/E83*100</f>
        <v>94.965906221062383</v>
      </c>
      <c r="I83" s="128">
        <f t="shared" ref="I77:I140" si="2">G83/F83*100</f>
        <v>78.340277777777786</v>
      </c>
    </row>
    <row r="84" spans="1:9" x14ac:dyDescent="0.25">
      <c r="A84" s="144"/>
      <c r="B84" s="144">
        <v>3295</v>
      </c>
      <c r="C84" s="144" t="s">
        <v>252</v>
      </c>
      <c r="D84" s="145" t="s">
        <v>393</v>
      </c>
      <c r="E84" s="146">
        <v>4989.18</v>
      </c>
      <c r="F84" s="170">
        <v>6048</v>
      </c>
      <c r="G84" s="146">
        <v>4738.0200000000004</v>
      </c>
      <c r="H84" s="128">
        <f>G84/E84*100</f>
        <v>94.965906221062383</v>
      </c>
      <c r="I84" s="128">
        <f t="shared" si="2"/>
        <v>78.340277777777786</v>
      </c>
    </row>
    <row r="85" spans="1:9" x14ac:dyDescent="0.25">
      <c r="A85" s="144"/>
      <c r="B85" s="144">
        <v>3296</v>
      </c>
      <c r="C85" s="144" t="s">
        <v>253</v>
      </c>
      <c r="D85" s="145" t="s">
        <v>393</v>
      </c>
      <c r="E85" s="146">
        <v>0</v>
      </c>
      <c r="F85" s="170">
        <v>0</v>
      </c>
      <c r="G85" s="146">
        <v>0</v>
      </c>
      <c r="H85" s="128">
        <v>0</v>
      </c>
      <c r="I85" s="128"/>
    </row>
    <row r="86" spans="1:9" x14ac:dyDescent="0.25">
      <c r="A86" s="139"/>
      <c r="B86" s="139">
        <v>34</v>
      </c>
      <c r="C86" s="139" t="s">
        <v>226</v>
      </c>
      <c r="D86" s="140"/>
      <c r="E86" s="142">
        <v>0</v>
      </c>
      <c r="F86" s="174">
        <f>F87</f>
        <v>0</v>
      </c>
      <c r="G86" s="142">
        <v>0</v>
      </c>
      <c r="H86" s="143">
        <v>0</v>
      </c>
      <c r="I86" s="128"/>
    </row>
    <row r="87" spans="1:9" x14ac:dyDescent="0.25">
      <c r="A87" s="139"/>
      <c r="B87" s="139">
        <v>343</v>
      </c>
      <c r="C87" s="139" t="s">
        <v>254</v>
      </c>
      <c r="D87" s="140"/>
      <c r="E87" s="142">
        <v>0</v>
      </c>
      <c r="F87" s="174">
        <v>0</v>
      </c>
      <c r="G87" s="142">
        <v>0</v>
      </c>
      <c r="H87" s="143">
        <v>0</v>
      </c>
      <c r="I87" s="128"/>
    </row>
    <row r="88" spans="1:9" x14ac:dyDescent="0.25">
      <c r="A88" s="144"/>
      <c r="B88" s="144">
        <v>3433</v>
      </c>
      <c r="C88" s="144" t="s">
        <v>254</v>
      </c>
      <c r="D88" s="145" t="s">
        <v>393</v>
      </c>
      <c r="E88" s="146">
        <v>0</v>
      </c>
      <c r="F88" s="170">
        <v>0</v>
      </c>
      <c r="G88" s="146">
        <v>0</v>
      </c>
      <c r="H88" s="128">
        <v>0</v>
      </c>
      <c r="I88" s="128"/>
    </row>
    <row r="89" spans="1:9" ht="25.5" x14ac:dyDescent="0.25">
      <c r="A89" s="130">
        <v>2102</v>
      </c>
      <c r="B89" s="130" t="s">
        <v>185</v>
      </c>
      <c r="C89" s="130" t="s">
        <v>255</v>
      </c>
      <c r="D89" s="119"/>
      <c r="E89" s="153">
        <v>67939.72</v>
      </c>
      <c r="F89" s="176">
        <f>SUM(F90)</f>
        <v>160944.03</v>
      </c>
      <c r="G89" s="153">
        <f>G90</f>
        <v>89671.13</v>
      </c>
      <c r="H89" s="133">
        <f>G89/E89*100</f>
        <v>131.98631080610872</v>
      </c>
      <c r="I89" s="128">
        <f t="shared" si="2"/>
        <v>55.71572303738138</v>
      </c>
    </row>
    <row r="90" spans="1:9" ht="25.5" x14ac:dyDescent="0.25">
      <c r="A90" s="134" t="s">
        <v>256</v>
      </c>
      <c r="B90" s="134" t="s">
        <v>188</v>
      </c>
      <c r="C90" s="134" t="s">
        <v>257</v>
      </c>
      <c r="D90" s="135"/>
      <c r="E90" s="137">
        <v>67939.72</v>
      </c>
      <c r="F90" s="175">
        <f>F91</f>
        <v>160944.03</v>
      </c>
      <c r="G90" s="137">
        <f>G91</f>
        <v>89671.13</v>
      </c>
      <c r="H90" s="138">
        <f>G90/E90*100</f>
        <v>131.98631080610872</v>
      </c>
      <c r="I90" s="128">
        <f t="shared" si="2"/>
        <v>55.71572303738138</v>
      </c>
    </row>
    <row r="91" spans="1:9" x14ac:dyDescent="0.25">
      <c r="A91" s="139"/>
      <c r="B91" s="139">
        <v>3</v>
      </c>
      <c r="C91" s="139" t="s">
        <v>190</v>
      </c>
      <c r="D91" s="140"/>
      <c r="E91" s="142">
        <v>79766.600000000006</v>
      </c>
      <c r="F91" s="142">
        <f>F92+F101</f>
        <v>160944.03</v>
      </c>
      <c r="G91" s="142">
        <f>G92+G101</f>
        <v>89671.13</v>
      </c>
      <c r="H91" s="143">
        <f>G91/E91*100</f>
        <v>112.41688877299521</v>
      </c>
      <c r="I91" s="128">
        <f t="shared" si="2"/>
        <v>55.71572303738138</v>
      </c>
    </row>
    <row r="92" spans="1:9" x14ac:dyDescent="0.25">
      <c r="A92" s="139"/>
      <c r="B92" s="139">
        <v>32</v>
      </c>
      <c r="C92" s="139" t="s">
        <v>191</v>
      </c>
      <c r="D92" s="140"/>
      <c r="E92" s="142">
        <v>48184.92</v>
      </c>
      <c r="F92" s="142">
        <v>98124.81</v>
      </c>
      <c r="G92" s="142">
        <v>49270.87</v>
      </c>
      <c r="H92" s="143">
        <f>G92/E92*100</f>
        <v>102.2537134024504</v>
      </c>
      <c r="I92" s="128">
        <f t="shared" si="2"/>
        <v>50.212448819009182</v>
      </c>
    </row>
    <row r="93" spans="1:9" ht="25.5" x14ac:dyDescent="0.25">
      <c r="A93" s="139"/>
      <c r="B93" s="139">
        <v>322</v>
      </c>
      <c r="C93" s="139" t="s">
        <v>258</v>
      </c>
      <c r="D93" s="140"/>
      <c r="E93" s="142">
        <v>33368.9</v>
      </c>
      <c r="F93" s="174">
        <v>0</v>
      </c>
      <c r="G93" s="189">
        <v>29392.959999999999</v>
      </c>
      <c r="H93" s="143">
        <f>G93/E93*100</f>
        <v>88.084893418722217</v>
      </c>
      <c r="I93" s="128"/>
    </row>
    <row r="94" spans="1:9" x14ac:dyDescent="0.25">
      <c r="A94" s="144"/>
      <c r="B94" s="144">
        <v>3223</v>
      </c>
      <c r="C94" s="144" t="s">
        <v>239</v>
      </c>
      <c r="D94" s="145" t="s">
        <v>384</v>
      </c>
      <c r="E94" s="154">
        <v>33368.9</v>
      </c>
      <c r="F94" s="170">
        <v>0</v>
      </c>
      <c r="G94" s="154">
        <v>29392.959999999999</v>
      </c>
      <c r="H94" s="128">
        <f>G94/E94*100</f>
        <v>88.084893418722217</v>
      </c>
      <c r="I94" s="128"/>
    </row>
    <row r="95" spans="1:9" x14ac:dyDescent="0.25">
      <c r="A95" s="139"/>
      <c r="B95" s="139" t="s">
        <v>206</v>
      </c>
      <c r="C95" s="139" t="s">
        <v>207</v>
      </c>
      <c r="D95" s="140"/>
      <c r="E95" s="142">
        <v>14180.13</v>
      </c>
      <c r="F95" s="174">
        <v>0</v>
      </c>
      <c r="G95" s="142">
        <f>SUM(G96:G97)</f>
        <v>16979.09</v>
      </c>
      <c r="H95" s="143">
        <f>G95/E95*100</f>
        <v>119.73860606355512</v>
      </c>
      <c r="I95" s="128"/>
    </row>
    <row r="96" spans="1:9" ht="25.5" x14ac:dyDescent="0.25">
      <c r="A96" s="144"/>
      <c r="B96" s="144" t="s">
        <v>122</v>
      </c>
      <c r="C96" s="144" t="s">
        <v>209</v>
      </c>
      <c r="D96" s="145" t="s">
        <v>384</v>
      </c>
      <c r="E96" s="146">
        <v>14180.13</v>
      </c>
      <c r="F96" s="170">
        <v>0</v>
      </c>
      <c r="G96" s="146">
        <v>16463.61</v>
      </c>
      <c r="H96" s="128">
        <f>G96/E96*100</f>
        <v>116.10337845985899</v>
      </c>
      <c r="I96" s="128"/>
    </row>
    <row r="97" spans="1:10" x14ac:dyDescent="0.25">
      <c r="A97" s="139"/>
      <c r="B97" s="144">
        <v>3235</v>
      </c>
      <c r="C97" s="144" t="s">
        <v>213</v>
      </c>
      <c r="D97" s="145" t="s">
        <v>384</v>
      </c>
      <c r="E97" s="146"/>
      <c r="F97" s="151">
        <v>0</v>
      </c>
      <c r="G97" s="146">
        <v>515.48</v>
      </c>
      <c r="H97" s="143" t="e">
        <f>G97/E97*100</f>
        <v>#DIV/0!</v>
      </c>
      <c r="I97" s="128"/>
    </row>
    <row r="98" spans="1:10" ht="25.5" x14ac:dyDescent="0.25">
      <c r="A98" s="144"/>
      <c r="B98" s="144" t="s">
        <v>216</v>
      </c>
      <c r="C98" s="144" t="s">
        <v>217</v>
      </c>
      <c r="D98" s="145" t="s">
        <v>384</v>
      </c>
      <c r="E98" s="146">
        <v>0</v>
      </c>
      <c r="F98" s="170">
        <v>0</v>
      </c>
      <c r="G98" s="146">
        <v>1960.8</v>
      </c>
      <c r="H98" s="128" t="e">
        <f>G98/E98*100</f>
        <v>#DIV/0!</v>
      </c>
      <c r="I98" s="128"/>
    </row>
    <row r="99" spans="1:10" ht="25.5" x14ac:dyDescent="0.25">
      <c r="A99" s="139"/>
      <c r="B99" s="139">
        <v>329</v>
      </c>
      <c r="C99" s="139" t="s">
        <v>225</v>
      </c>
      <c r="D99" s="140"/>
      <c r="E99" s="142">
        <v>635.89</v>
      </c>
      <c r="F99" s="174">
        <v>0</v>
      </c>
      <c r="G99" s="142">
        <v>937.02</v>
      </c>
      <c r="H99" s="143">
        <f>G99/E99*100</f>
        <v>147.35567472361572</v>
      </c>
      <c r="I99" s="128"/>
    </row>
    <row r="100" spans="1:10" x14ac:dyDescent="0.25">
      <c r="A100" s="144"/>
      <c r="B100" s="144">
        <v>3292</v>
      </c>
      <c r="C100" s="144" t="s">
        <v>259</v>
      </c>
      <c r="D100" s="145" t="s">
        <v>384</v>
      </c>
      <c r="E100" s="146">
        <v>2495.86</v>
      </c>
      <c r="F100" s="170">
        <v>0</v>
      </c>
      <c r="G100" s="146">
        <v>937.02</v>
      </c>
      <c r="H100" s="128">
        <f>G100/E100*100</f>
        <v>37.542971160241358</v>
      </c>
      <c r="I100" s="128"/>
    </row>
    <row r="101" spans="1:10" ht="25.5" x14ac:dyDescent="0.25">
      <c r="A101" s="139"/>
      <c r="B101" s="139">
        <v>37</v>
      </c>
      <c r="C101" s="139" t="s">
        <v>232</v>
      </c>
      <c r="D101" s="140"/>
      <c r="E101" s="142">
        <v>31581.68</v>
      </c>
      <c r="F101" s="174">
        <v>62819.22</v>
      </c>
      <c r="G101" s="142">
        <v>40400.26</v>
      </c>
      <c r="H101" s="143">
        <f>G101/E101*100</f>
        <v>127.92308705553346</v>
      </c>
      <c r="I101" s="128">
        <f>G101/F101*100</f>
        <v>64.311941472689412</v>
      </c>
    </row>
    <row r="102" spans="1:10" ht="25.5" x14ac:dyDescent="0.25">
      <c r="A102" s="139"/>
      <c r="B102" s="139" t="s">
        <v>233</v>
      </c>
      <c r="C102" s="139" t="s">
        <v>234</v>
      </c>
      <c r="D102" s="140"/>
      <c r="E102" s="142">
        <v>31581.68</v>
      </c>
      <c r="F102" s="174">
        <v>0</v>
      </c>
      <c r="G102" s="142">
        <v>40400.26</v>
      </c>
      <c r="H102" s="143">
        <f>G102/E102*100</f>
        <v>127.92308705553346</v>
      </c>
      <c r="I102" s="128"/>
      <c r="J102" s="118"/>
    </row>
    <row r="103" spans="1:10" x14ac:dyDescent="0.25">
      <c r="A103" s="144"/>
      <c r="B103" s="144" t="s">
        <v>235</v>
      </c>
      <c r="C103" s="144" t="s">
        <v>236</v>
      </c>
      <c r="D103" s="145" t="s">
        <v>384</v>
      </c>
      <c r="E103" s="146">
        <v>31581.68</v>
      </c>
      <c r="F103" s="170">
        <v>0</v>
      </c>
      <c r="G103" s="146">
        <v>40400.26</v>
      </c>
      <c r="H103" s="128">
        <f>G103/E103*100</f>
        <v>127.92308705553346</v>
      </c>
      <c r="I103" s="128"/>
      <c r="J103" s="118"/>
    </row>
    <row r="104" spans="1:10" x14ac:dyDescent="0.25">
      <c r="A104" s="130">
        <v>2301</v>
      </c>
      <c r="B104" s="130" t="s">
        <v>185</v>
      </c>
      <c r="C104" s="130" t="s">
        <v>260</v>
      </c>
      <c r="D104" s="119"/>
      <c r="E104" s="132">
        <v>247165.72</v>
      </c>
      <c r="F104" s="132">
        <f>F105+F123+F129+F141+F160+F199+F223+F232+F244+F248+F258+F269+F279+F286+F291</f>
        <v>739023.41999999993</v>
      </c>
      <c r="G104" s="132">
        <f>G105+G123+G129+G141+G160+G199+G223+G232+G244+G248+G258+G269+G279+G286+G291</f>
        <v>227309.98000000004</v>
      </c>
      <c r="H104" s="133">
        <f>G104/E104*100</f>
        <v>91.966628705631209</v>
      </c>
      <c r="I104" s="128">
        <f t="shared" si="2"/>
        <v>30.758156487111066</v>
      </c>
      <c r="J104" s="118"/>
    </row>
    <row r="105" spans="1:10" x14ac:dyDescent="0.25">
      <c r="A105" s="134">
        <v>230102</v>
      </c>
      <c r="B105" s="134" t="s">
        <v>188</v>
      </c>
      <c r="C105" s="134" t="s">
        <v>261</v>
      </c>
      <c r="D105" s="135"/>
      <c r="E105" s="137">
        <v>437.5</v>
      </c>
      <c r="F105" s="137">
        <v>6290</v>
      </c>
      <c r="G105" s="137">
        <f>G106</f>
        <v>1059</v>
      </c>
      <c r="H105" s="138">
        <f>G105/E105*100</f>
        <v>242.05714285714285</v>
      </c>
      <c r="I105" s="128">
        <f t="shared" si="2"/>
        <v>16.836248012718602</v>
      </c>
      <c r="J105" s="118"/>
    </row>
    <row r="106" spans="1:10" x14ac:dyDescent="0.25">
      <c r="A106" s="139"/>
      <c r="B106" s="139">
        <v>3</v>
      </c>
      <c r="C106" s="139" t="s">
        <v>190</v>
      </c>
      <c r="D106" s="140"/>
      <c r="E106" s="146">
        <v>437.5</v>
      </c>
      <c r="F106" s="146">
        <v>6290</v>
      </c>
      <c r="G106" s="146">
        <f>G107+G112</f>
        <v>1059</v>
      </c>
      <c r="H106" s="143">
        <f>G106/E106*100</f>
        <v>242.05714285714285</v>
      </c>
      <c r="I106" s="128">
        <f t="shared" si="2"/>
        <v>16.836248012718602</v>
      </c>
      <c r="J106" s="118"/>
    </row>
    <row r="107" spans="1:10" x14ac:dyDescent="0.25">
      <c r="A107" s="139"/>
      <c r="B107" s="139">
        <v>31</v>
      </c>
      <c r="C107" s="139" t="s">
        <v>243</v>
      </c>
      <c r="D107" s="140"/>
      <c r="E107" s="146">
        <v>0</v>
      </c>
      <c r="F107" s="174">
        <v>540</v>
      </c>
      <c r="G107" s="146">
        <f>G108+G110</f>
        <v>200</v>
      </c>
      <c r="H107" s="143">
        <v>0</v>
      </c>
      <c r="I107" s="128">
        <f t="shared" si="2"/>
        <v>37.037037037037038</v>
      </c>
      <c r="J107" s="118"/>
    </row>
    <row r="108" spans="1:10" x14ac:dyDescent="0.25">
      <c r="A108" s="139"/>
      <c r="B108" s="139">
        <v>311</v>
      </c>
      <c r="C108" s="139" t="s">
        <v>244</v>
      </c>
      <c r="D108" s="140"/>
      <c r="E108" s="142">
        <v>0</v>
      </c>
      <c r="F108" s="174">
        <v>0</v>
      </c>
      <c r="G108" s="142">
        <v>171.68</v>
      </c>
      <c r="H108" s="143">
        <v>0</v>
      </c>
      <c r="I108" s="128"/>
      <c r="J108" s="155"/>
    </row>
    <row r="109" spans="1:10" x14ac:dyDescent="0.25">
      <c r="A109" s="144"/>
      <c r="B109" s="144">
        <v>3111</v>
      </c>
      <c r="C109" s="144" t="s">
        <v>244</v>
      </c>
      <c r="D109" s="145" t="s">
        <v>394</v>
      </c>
      <c r="E109" s="146">
        <v>0</v>
      </c>
      <c r="F109" s="170">
        <v>0</v>
      </c>
      <c r="G109" s="146">
        <v>171.68</v>
      </c>
      <c r="H109" s="143">
        <v>0</v>
      </c>
      <c r="I109" s="128"/>
      <c r="J109" s="118"/>
    </row>
    <row r="110" spans="1:10" x14ac:dyDescent="0.25">
      <c r="A110" s="139"/>
      <c r="B110" s="139">
        <v>313</v>
      </c>
      <c r="C110" s="139" t="s">
        <v>248</v>
      </c>
      <c r="D110" s="140"/>
      <c r="E110" s="142">
        <v>0</v>
      </c>
      <c r="F110" s="174">
        <v>0</v>
      </c>
      <c r="G110" s="142">
        <v>28.32</v>
      </c>
      <c r="H110" s="143">
        <v>0</v>
      </c>
      <c r="I110" s="128"/>
      <c r="J110" s="118"/>
    </row>
    <row r="111" spans="1:10" ht="25.5" x14ac:dyDescent="0.25">
      <c r="A111" s="144"/>
      <c r="B111" s="144">
        <v>3132</v>
      </c>
      <c r="C111" s="144" t="s">
        <v>249</v>
      </c>
      <c r="D111" s="145" t="s">
        <v>394</v>
      </c>
      <c r="E111" s="146">
        <v>0</v>
      </c>
      <c r="F111" s="170">
        <v>0</v>
      </c>
      <c r="G111" s="146">
        <v>28.32</v>
      </c>
      <c r="H111" s="143">
        <v>0</v>
      </c>
      <c r="I111" s="128"/>
      <c r="J111" s="118"/>
    </row>
    <row r="112" spans="1:10" x14ac:dyDescent="0.25">
      <c r="A112" s="139"/>
      <c r="B112" s="139">
        <v>32</v>
      </c>
      <c r="C112" s="139" t="s">
        <v>191</v>
      </c>
      <c r="D112" s="140"/>
      <c r="E112" s="142">
        <v>437.5</v>
      </c>
      <c r="F112" s="142">
        <v>5670</v>
      </c>
      <c r="G112" s="142">
        <f>G113+G116+G119</f>
        <v>859</v>
      </c>
      <c r="H112" s="143">
        <f>G112/E112*100</f>
        <v>196.34285714285716</v>
      </c>
      <c r="I112" s="128">
        <f t="shared" si="2"/>
        <v>15.149911816578484</v>
      </c>
      <c r="J112" s="118"/>
    </row>
    <row r="113" spans="1:10" ht="25.5" x14ac:dyDescent="0.25">
      <c r="A113" s="139"/>
      <c r="B113" s="139" t="s">
        <v>192</v>
      </c>
      <c r="C113" s="139" t="s">
        <v>193</v>
      </c>
      <c r="D113" s="140"/>
      <c r="E113" s="142">
        <v>0</v>
      </c>
      <c r="F113" s="174">
        <v>0</v>
      </c>
      <c r="G113" s="142">
        <f>G114+G115</f>
        <v>0</v>
      </c>
      <c r="H113" s="143">
        <v>0</v>
      </c>
      <c r="I113" s="128"/>
      <c r="J113" s="118"/>
    </row>
    <row r="114" spans="1:10" x14ac:dyDescent="0.25">
      <c r="A114" s="144"/>
      <c r="B114" s="144" t="s">
        <v>103</v>
      </c>
      <c r="C114" s="144" t="s">
        <v>194</v>
      </c>
      <c r="D114" s="145" t="s">
        <v>394</v>
      </c>
      <c r="E114" s="146">
        <v>0</v>
      </c>
      <c r="F114" s="170">
        <v>0</v>
      </c>
      <c r="G114" s="146">
        <v>0</v>
      </c>
      <c r="H114" s="143">
        <v>0</v>
      </c>
      <c r="I114" s="128"/>
      <c r="J114" s="118"/>
    </row>
    <row r="115" spans="1:10" x14ac:dyDescent="0.25">
      <c r="A115" s="144"/>
      <c r="B115" s="144">
        <v>3211</v>
      </c>
      <c r="C115" s="144" t="s">
        <v>194</v>
      </c>
      <c r="D115" s="145" t="s">
        <v>394</v>
      </c>
      <c r="E115" s="146">
        <v>0</v>
      </c>
      <c r="F115" s="152">
        <v>0</v>
      </c>
      <c r="G115" s="146">
        <v>0</v>
      </c>
      <c r="H115" s="143">
        <v>0</v>
      </c>
      <c r="I115" s="128"/>
      <c r="J115" s="118"/>
    </row>
    <row r="116" spans="1:10" ht="25.5" x14ac:dyDescent="0.25">
      <c r="A116" s="139"/>
      <c r="B116" s="139">
        <v>322</v>
      </c>
      <c r="C116" s="139" t="s">
        <v>199</v>
      </c>
      <c r="D116" s="140"/>
      <c r="E116" s="142">
        <v>0</v>
      </c>
      <c r="F116" s="142">
        <v>0</v>
      </c>
      <c r="G116" s="142">
        <f>SUM(G117:G118)</f>
        <v>584</v>
      </c>
      <c r="H116" s="143">
        <v>0</v>
      </c>
      <c r="I116" s="128"/>
      <c r="J116" s="118"/>
    </row>
    <row r="117" spans="1:10" ht="25.5" x14ac:dyDescent="0.25">
      <c r="A117" s="144"/>
      <c r="B117" s="144" t="s">
        <v>262</v>
      </c>
      <c r="C117" s="144" t="s">
        <v>263</v>
      </c>
      <c r="D117" s="145" t="s">
        <v>394</v>
      </c>
      <c r="E117" s="148">
        <v>0</v>
      </c>
      <c r="F117" s="170">
        <v>0</v>
      </c>
      <c r="G117" s="148">
        <v>484</v>
      </c>
      <c r="H117" s="143">
        <v>0</v>
      </c>
      <c r="I117" s="128"/>
      <c r="J117" s="118"/>
    </row>
    <row r="118" spans="1:10" ht="25.5" x14ac:dyDescent="0.25">
      <c r="A118" s="144"/>
      <c r="B118" s="144" t="s">
        <v>216</v>
      </c>
      <c r="C118" s="144" t="s">
        <v>217</v>
      </c>
      <c r="D118" s="145" t="s">
        <v>394</v>
      </c>
      <c r="E118" s="146">
        <v>0</v>
      </c>
      <c r="F118" s="170">
        <v>0</v>
      </c>
      <c r="G118" s="146">
        <v>100</v>
      </c>
      <c r="H118" s="128" t="e">
        <f>G118/E118*100</f>
        <v>#DIV/0!</v>
      </c>
      <c r="I118" s="128"/>
    </row>
    <row r="119" spans="1:10" ht="25.5" x14ac:dyDescent="0.25">
      <c r="A119" s="139"/>
      <c r="B119" s="139">
        <v>329</v>
      </c>
      <c r="C119" s="139" t="s">
        <v>225</v>
      </c>
      <c r="D119" s="140"/>
      <c r="E119" s="150">
        <v>437.5</v>
      </c>
      <c r="F119" s="150">
        <v>0</v>
      </c>
      <c r="G119" s="150">
        <f>G120+G121+G122</f>
        <v>275</v>
      </c>
      <c r="H119" s="143">
        <f>G119/E119*100</f>
        <v>62.857142857142854</v>
      </c>
      <c r="I119" s="128"/>
      <c r="J119" s="118"/>
    </row>
    <row r="120" spans="1:10" ht="25.5" x14ac:dyDescent="0.25">
      <c r="A120" s="144"/>
      <c r="B120" s="144">
        <v>3299</v>
      </c>
      <c r="C120" s="144" t="s">
        <v>225</v>
      </c>
      <c r="D120" s="145" t="s">
        <v>394</v>
      </c>
      <c r="E120" s="148">
        <v>0</v>
      </c>
      <c r="F120" s="170">
        <v>0</v>
      </c>
      <c r="G120" s="148">
        <v>0</v>
      </c>
      <c r="H120" s="143">
        <v>0</v>
      </c>
      <c r="I120" s="128"/>
      <c r="J120" s="118"/>
    </row>
    <row r="121" spans="1:10" ht="25.5" x14ac:dyDescent="0.25">
      <c r="A121" s="144"/>
      <c r="B121" s="144">
        <v>3299</v>
      </c>
      <c r="C121" s="144" t="s">
        <v>225</v>
      </c>
      <c r="D121" s="145" t="s">
        <v>394</v>
      </c>
      <c r="E121" s="148">
        <v>437.5</v>
      </c>
      <c r="F121" s="170">
        <v>0</v>
      </c>
      <c r="G121" s="148">
        <v>175</v>
      </c>
      <c r="H121" s="143">
        <f>G121/E121*100</f>
        <v>40</v>
      </c>
      <c r="I121" s="128"/>
      <c r="J121" s="118"/>
    </row>
    <row r="122" spans="1:10" ht="25.5" x14ac:dyDescent="0.25">
      <c r="A122" s="139"/>
      <c r="B122" s="144">
        <v>3237</v>
      </c>
      <c r="C122" s="144" t="s">
        <v>217</v>
      </c>
      <c r="D122" s="145" t="s">
        <v>394</v>
      </c>
      <c r="E122" s="147">
        <v>0</v>
      </c>
      <c r="F122" s="152">
        <v>0</v>
      </c>
      <c r="G122" s="148">
        <v>100</v>
      </c>
      <c r="H122" s="143" t="e">
        <f>G122/E122*100</f>
        <v>#DIV/0!</v>
      </c>
      <c r="I122" s="128"/>
      <c r="J122" s="118"/>
    </row>
    <row r="123" spans="1:10" x14ac:dyDescent="0.25">
      <c r="A123" s="134">
        <v>230103</v>
      </c>
      <c r="B123" s="134" t="s">
        <v>188</v>
      </c>
      <c r="C123" s="134" t="s">
        <v>264</v>
      </c>
      <c r="D123" s="135"/>
      <c r="E123" s="156">
        <v>100</v>
      </c>
      <c r="F123" s="177">
        <v>0</v>
      </c>
      <c r="G123" s="160">
        <v>0</v>
      </c>
      <c r="H123" s="138">
        <f>G123/E123*100</f>
        <v>0</v>
      </c>
      <c r="I123" s="128"/>
      <c r="J123" s="118"/>
    </row>
    <row r="124" spans="1:10" x14ac:dyDescent="0.25">
      <c r="A124" s="139"/>
      <c r="B124" s="139">
        <v>32</v>
      </c>
      <c r="C124" s="139" t="s">
        <v>191</v>
      </c>
      <c r="D124" s="140"/>
      <c r="E124" s="157">
        <v>0</v>
      </c>
      <c r="F124" s="172">
        <v>0</v>
      </c>
      <c r="G124" s="150">
        <v>0</v>
      </c>
      <c r="H124" s="143" t="e">
        <f>G124/E124*100</f>
        <v>#DIV/0!</v>
      </c>
      <c r="I124" s="128"/>
      <c r="J124" s="118"/>
    </row>
    <row r="125" spans="1:10" ht="25.5" x14ac:dyDescent="0.25">
      <c r="A125" s="139"/>
      <c r="B125" s="144">
        <v>3237</v>
      </c>
      <c r="C125" s="144" t="s">
        <v>217</v>
      </c>
      <c r="D125" s="145" t="s">
        <v>384</v>
      </c>
      <c r="E125" s="147">
        <v>0</v>
      </c>
      <c r="F125" s="152">
        <v>0</v>
      </c>
      <c r="G125" s="148">
        <v>0</v>
      </c>
      <c r="H125" s="143" t="e">
        <f>G125/E125*100</f>
        <v>#DIV/0!</v>
      </c>
      <c r="I125" s="128"/>
      <c r="J125" s="118"/>
    </row>
    <row r="126" spans="1:10" x14ac:dyDescent="0.25">
      <c r="A126" s="144"/>
      <c r="B126" s="144">
        <v>3296</v>
      </c>
      <c r="C126" s="144" t="s">
        <v>253</v>
      </c>
      <c r="D126" s="145" t="s">
        <v>384</v>
      </c>
      <c r="E126" s="148">
        <v>100</v>
      </c>
      <c r="F126" s="152">
        <v>0</v>
      </c>
      <c r="G126" s="148">
        <v>0</v>
      </c>
      <c r="H126" s="143"/>
      <c r="I126" s="128"/>
      <c r="J126" s="118"/>
    </row>
    <row r="127" spans="1:10" ht="25.5" x14ac:dyDescent="0.25">
      <c r="A127" s="144"/>
      <c r="B127" s="139">
        <v>383</v>
      </c>
      <c r="C127" s="139" t="s">
        <v>265</v>
      </c>
      <c r="D127" s="140"/>
      <c r="E127" s="157">
        <v>0</v>
      </c>
      <c r="F127" s="172">
        <v>0</v>
      </c>
      <c r="G127" s="150">
        <v>0</v>
      </c>
      <c r="H127" s="143" t="e">
        <f>G127/E127*100</f>
        <v>#DIV/0!</v>
      </c>
      <c r="I127" s="128"/>
      <c r="J127" s="118"/>
    </row>
    <row r="128" spans="1:10" ht="25.5" x14ac:dyDescent="0.25">
      <c r="A128" s="144"/>
      <c r="B128" s="144">
        <v>3831</v>
      </c>
      <c r="C128" s="144" t="s">
        <v>265</v>
      </c>
      <c r="D128" s="145" t="s">
        <v>384</v>
      </c>
      <c r="E128" s="147">
        <v>0</v>
      </c>
      <c r="F128" s="152">
        <v>0</v>
      </c>
      <c r="G128" s="148">
        <v>0</v>
      </c>
      <c r="H128" s="143" t="e">
        <f>G128/E128*100</f>
        <v>#DIV/0!</v>
      </c>
      <c r="I128" s="128"/>
      <c r="J128" s="118"/>
    </row>
    <row r="129" spans="1:9" x14ac:dyDescent="0.25">
      <c r="A129" s="134">
        <v>230104</v>
      </c>
      <c r="B129" s="134" t="s">
        <v>188</v>
      </c>
      <c r="C129" s="134" t="s">
        <v>266</v>
      </c>
      <c r="D129" s="135"/>
      <c r="E129" s="137">
        <v>20245.16</v>
      </c>
      <c r="F129" s="137">
        <v>57967.42</v>
      </c>
      <c r="G129" s="137">
        <f>G130</f>
        <v>24114.87</v>
      </c>
      <c r="H129" s="138">
        <f>G129/E129*100</f>
        <v>119.11424755348932</v>
      </c>
      <c r="I129" s="128">
        <f t="shared" si="2"/>
        <v>41.600730203276257</v>
      </c>
    </row>
    <row r="130" spans="1:9" x14ac:dyDescent="0.25">
      <c r="A130" s="139"/>
      <c r="B130" s="139">
        <v>3</v>
      </c>
      <c r="C130" s="139" t="s">
        <v>190</v>
      </c>
      <c r="D130" s="140"/>
      <c r="E130" s="142">
        <v>20245.16</v>
      </c>
      <c r="F130" s="174">
        <v>55000</v>
      </c>
      <c r="G130" s="146">
        <v>24114.87</v>
      </c>
      <c r="H130" s="143">
        <f>G130/E130*100</f>
        <v>119.11424755348932</v>
      </c>
      <c r="I130" s="128">
        <f t="shared" si="2"/>
        <v>43.845218181818183</v>
      </c>
    </row>
    <row r="131" spans="1:9" x14ac:dyDescent="0.25">
      <c r="A131" s="139"/>
      <c r="B131" s="139">
        <v>31</v>
      </c>
      <c r="C131" s="139" t="s">
        <v>243</v>
      </c>
      <c r="D131" s="140"/>
      <c r="E131" s="142">
        <v>19832.07</v>
      </c>
      <c r="F131" s="174">
        <v>51500</v>
      </c>
      <c r="G131" s="146">
        <v>23611.439999999999</v>
      </c>
      <c r="H131" s="143">
        <f>G131/E131*100</f>
        <v>119.05686093282245</v>
      </c>
      <c r="I131" s="128">
        <f t="shared" si="2"/>
        <v>45.847456310679604</v>
      </c>
    </row>
    <row r="132" spans="1:9" x14ac:dyDescent="0.25">
      <c r="A132" s="139"/>
      <c r="B132" s="139">
        <v>311</v>
      </c>
      <c r="C132" s="139" t="s">
        <v>244</v>
      </c>
      <c r="D132" s="140"/>
      <c r="E132" s="142">
        <v>15187.63</v>
      </c>
      <c r="F132" s="174">
        <v>0</v>
      </c>
      <c r="G132" s="146">
        <v>19115.12</v>
      </c>
      <c r="H132" s="143">
        <f>G132/E132*100</f>
        <v>125.85979510957273</v>
      </c>
      <c r="I132" s="128"/>
    </row>
    <row r="133" spans="1:9" x14ac:dyDescent="0.25">
      <c r="A133" s="144"/>
      <c r="B133" s="144">
        <v>3111</v>
      </c>
      <c r="C133" s="144" t="s">
        <v>267</v>
      </c>
      <c r="D133" s="145" t="s">
        <v>384</v>
      </c>
      <c r="E133" s="146">
        <v>15187.63</v>
      </c>
      <c r="F133" s="170">
        <v>0</v>
      </c>
      <c r="G133" s="146">
        <v>19115.12</v>
      </c>
      <c r="H133" s="143">
        <f>G133/E133*100</f>
        <v>125.85979510957273</v>
      </c>
      <c r="I133" s="128"/>
    </row>
    <row r="134" spans="1:9" ht="25.5" x14ac:dyDescent="0.25">
      <c r="A134" s="139"/>
      <c r="B134" s="139">
        <v>312</v>
      </c>
      <c r="C134" s="139" t="s">
        <v>246</v>
      </c>
      <c r="D134" s="140"/>
      <c r="E134" s="142">
        <v>2141.44</v>
      </c>
      <c r="F134" s="174">
        <v>0</v>
      </c>
      <c r="G134" s="142">
        <v>1200</v>
      </c>
      <c r="H134" s="143"/>
      <c r="I134" s="128"/>
    </row>
    <row r="135" spans="1:9" x14ac:dyDescent="0.25">
      <c r="A135" s="144"/>
      <c r="B135" s="144">
        <v>3121</v>
      </c>
      <c r="C135" s="144" t="s">
        <v>246</v>
      </c>
      <c r="D135" s="145" t="s">
        <v>384</v>
      </c>
      <c r="E135" s="146">
        <v>2141.44</v>
      </c>
      <c r="F135" s="170">
        <v>0</v>
      </c>
      <c r="G135" s="146">
        <v>1200</v>
      </c>
      <c r="H135" s="143"/>
      <c r="I135" s="128"/>
    </row>
    <row r="136" spans="1:9" x14ac:dyDescent="0.25">
      <c r="A136" s="139"/>
      <c r="B136" s="139">
        <v>313</v>
      </c>
      <c r="C136" s="139" t="s">
        <v>248</v>
      </c>
      <c r="D136" s="140"/>
      <c r="E136" s="142">
        <v>2503</v>
      </c>
      <c r="F136" s="174">
        <v>0</v>
      </c>
      <c r="G136" s="142">
        <v>3154</v>
      </c>
      <c r="H136" s="143">
        <f>G136/E136*100</f>
        <v>126.00878945265681</v>
      </c>
      <c r="I136" s="128"/>
    </row>
    <row r="137" spans="1:9" ht="25.5" x14ac:dyDescent="0.25">
      <c r="A137" s="144"/>
      <c r="B137" s="144">
        <v>3132</v>
      </c>
      <c r="C137" s="144" t="s">
        <v>249</v>
      </c>
      <c r="D137" s="145" t="s">
        <v>384</v>
      </c>
      <c r="E137" s="146">
        <v>2503</v>
      </c>
      <c r="F137" s="170">
        <v>0</v>
      </c>
      <c r="G137" s="146">
        <v>3154</v>
      </c>
      <c r="H137" s="143">
        <f>G137/E137*100</f>
        <v>126.00878945265681</v>
      </c>
      <c r="I137" s="128"/>
    </row>
    <row r="138" spans="1:9" x14ac:dyDescent="0.25">
      <c r="A138" s="139"/>
      <c r="B138" s="139">
        <v>32</v>
      </c>
      <c r="C138" s="139" t="s">
        <v>191</v>
      </c>
      <c r="D138" s="140"/>
      <c r="E138" s="142">
        <v>413.09</v>
      </c>
      <c r="F138" s="174">
        <v>3500</v>
      </c>
      <c r="G138" s="142">
        <v>645.75</v>
      </c>
      <c r="H138" s="143">
        <f>G138/E138*100</f>
        <v>156.32186690551697</v>
      </c>
      <c r="I138" s="128">
        <f t="shared" si="2"/>
        <v>18.45</v>
      </c>
    </row>
    <row r="139" spans="1:9" ht="25.5" x14ac:dyDescent="0.25">
      <c r="A139" s="139"/>
      <c r="B139" s="139">
        <v>321</v>
      </c>
      <c r="C139" s="139" t="s">
        <v>193</v>
      </c>
      <c r="D139" s="140"/>
      <c r="E139" s="142">
        <v>413.09</v>
      </c>
      <c r="F139" s="174">
        <v>0</v>
      </c>
      <c r="G139" s="142">
        <v>645.75</v>
      </c>
      <c r="H139" s="143">
        <f>G139/E139*100</f>
        <v>156.32186690551697</v>
      </c>
      <c r="I139" s="128"/>
    </row>
    <row r="140" spans="1:9" ht="25.5" x14ac:dyDescent="0.25">
      <c r="A140" s="144"/>
      <c r="B140" s="144">
        <v>3212</v>
      </c>
      <c r="C140" s="144" t="s">
        <v>251</v>
      </c>
      <c r="D140" s="145" t="s">
        <v>384</v>
      </c>
      <c r="E140" s="146">
        <v>413.09</v>
      </c>
      <c r="F140" s="170">
        <v>0</v>
      </c>
      <c r="G140" s="146">
        <v>645.75</v>
      </c>
      <c r="H140" s="143">
        <f>G140/E140*100</f>
        <v>156.32186690551697</v>
      </c>
      <c r="I140" s="128"/>
    </row>
    <row r="141" spans="1:9" x14ac:dyDescent="0.25">
      <c r="A141" s="134">
        <v>230106</v>
      </c>
      <c r="B141" s="134" t="s">
        <v>188</v>
      </c>
      <c r="C141" s="134" t="s">
        <v>268</v>
      </c>
      <c r="D141" s="135"/>
      <c r="E141" s="137">
        <v>82480.649999999994</v>
      </c>
      <c r="F141" s="137">
        <f t="shared" ref="F141:F142" si="3">F142</f>
        <v>198400</v>
      </c>
      <c r="G141" s="137">
        <f>G142</f>
        <v>27953.420000000002</v>
      </c>
      <c r="H141" s="138">
        <f>G141/E141*100</f>
        <v>33.89088228572399</v>
      </c>
      <c r="I141" s="128">
        <f t="shared" ref="I141:I204" si="4">G141/F141*100</f>
        <v>14.089425403225809</v>
      </c>
    </row>
    <row r="142" spans="1:9" x14ac:dyDescent="0.25">
      <c r="A142" s="139"/>
      <c r="B142" s="139">
        <v>3</v>
      </c>
      <c r="C142" s="139" t="s">
        <v>190</v>
      </c>
      <c r="D142" s="140"/>
      <c r="E142" s="142">
        <v>82480.649999999994</v>
      </c>
      <c r="F142" s="142">
        <f t="shared" si="3"/>
        <v>198400</v>
      </c>
      <c r="G142" s="142">
        <f>G143</f>
        <v>27953.420000000002</v>
      </c>
      <c r="H142" s="143">
        <f>G142/E142*100</f>
        <v>33.89088228572399</v>
      </c>
      <c r="I142" s="128">
        <f t="shared" si="4"/>
        <v>14.089425403225809</v>
      </c>
    </row>
    <row r="143" spans="1:9" x14ac:dyDescent="0.25">
      <c r="A143" s="139"/>
      <c r="B143" s="139">
        <v>32</v>
      </c>
      <c r="C143" s="139" t="s">
        <v>191</v>
      </c>
      <c r="D143" s="140"/>
      <c r="E143" s="142">
        <v>82480.649999999994</v>
      </c>
      <c r="F143" s="142">
        <f>F144+F147+F149+F158+F154</f>
        <v>198400</v>
      </c>
      <c r="G143" s="142">
        <f>G144+G147+G149+G158+G154</f>
        <v>27953.420000000002</v>
      </c>
      <c r="H143" s="143">
        <f>G143/E143*100</f>
        <v>33.89088228572399</v>
      </c>
      <c r="I143" s="128">
        <f t="shared" si="4"/>
        <v>14.089425403225809</v>
      </c>
    </row>
    <row r="144" spans="1:9" ht="25.5" x14ac:dyDescent="0.25">
      <c r="A144" s="139"/>
      <c r="B144" s="139">
        <v>322</v>
      </c>
      <c r="C144" s="139" t="s">
        <v>199</v>
      </c>
      <c r="D144" s="140"/>
      <c r="E144" s="142">
        <v>71714.19</v>
      </c>
      <c r="F144" s="142">
        <f>F145+F146</f>
        <v>142000</v>
      </c>
      <c r="G144" s="142">
        <f>G145+G146</f>
        <v>17603.580000000002</v>
      </c>
      <c r="H144" s="143">
        <f>G144/E144*100</f>
        <v>24.54685746293725</v>
      </c>
      <c r="I144" s="128">
        <f t="shared" si="4"/>
        <v>12.396887323943663</v>
      </c>
    </row>
    <row r="145" spans="1:9" ht="25.5" x14ac:dyDescent="0.25">
      <c r="A145" s="144"/>
      <c r="B145" s="144" t="s">
        <v>110</v>
      </c>
      <c r="C145" s="144" t="s">
        <v>200</v>
      </c>
      <c r="D145" s="145" t="s">
        <v>395</v>
      </c>
      <c r="E145" s="146">
        <v>3218.51</v>
      </c>
      <c r="F145" s="170">
        <v>42000</v>
      </c>
      <c r="G145" s="146">
        <v>3443.91</v>
      </c>
      <c r="H145" s="143">
        <f>G145/E145*100</f>
        <v>107.00324062998095</v>
      </c>
      <c r="I145" s="128">
        <f t="shared" si="4"/>
        <v>8.1997857142857136</v>
      </c>
    </row>
    <row r="146" spans="1:9" x14ac:dyDescent="0.25">
      <c r="A146" s="144"/>
      <c r="B146" s="144" t="s">
        <v>262</v>
      </c>
      <c r="C146" s="144" t="s">
        <v>269</v>
      </c>
      <c r="D146" s="145" t="s">
        <v>395</v>
      </c>
      <c r="E146" s="146">
        <v>68495.679999999993</v>
      </c>
      <c r="F146" s="170">
        <v>100000</v>
      </c>
      <c r="G146" s="146">
        <v>14159.67</v>
      </c>
      <c r="H146" s="143">
        <f>G146/E146*100</f>
        <v>20.672354811281533</v>
      </c>
      <c r="I146" s="128">
        <f t="shared" si="4"/>
        <v>14.159669999999998</v>
      </c>
    </row>
    <row r="147" spans="1:9" ht="25.5" x14ac:dyDescent="0.25">
      <c r="A147" s="139"/>
      <c r="B147" s="139" t="s">
        <v>198</v>
      </c>
      <c r="C147" s="139" t="s">
        <v>199</v>
      </c>
      <c r="D147" s="140"/>
      <c r="E147" s="142">
        <v>989.02</v>
      </c>
      <c r="F147" s="158">
        <v>6000</v>
      </c>
      <c r="G147" s="142">
        <v>0</v>
      </c>
      <c r="H147" s="143">
        <f>G147/E147*100</f>
        <v>0</v>
      </c>
      <c r="I147" s="128">
        <f t="shared" si="4"/>
        <v>0</v>
      </c>
    </row>
    <row r="148" spans="1:9" ht="25.5" x14ac:dyDescent="0.25">
      <c r="A148" s="144"/>
      <c r="B148" s="144" t="s">
        <v>262</v>
      </c>
      <c r="C148" s="144" t="s">
        <v>270</v>
      </c>
      <c r="D148" s="145" t="s">
        <v>396</v>
      </c>
      <c r="E148" s="146">
        <v>0</v>
      </c>
      <c r="F148" s="152">
        <v>6000</v>
      </c>
      <c r="G148" s="146">
        <v>0</v>
      </c>
      <c r="H148" s="143" t="e">
        <f>G148/E148*100</f>
        <v>#DIV/0!</v>
      </c>
      <c r="I148" s="128">
        <f t="shared" si="4"/>
        <v>0</v>
      </c>
    </row>
    <row r="149" spans="1:9" ht="25.5" x14ac:dyDescent="0.25">
      <c r="A149" s="139"/>
      <c r="B149" s="139" t="s">
        <v>198</v>
      </c>
      <c r="C149" s="139" t="s">
        <v>199</v>
      </c>
      <c r="D149" s="140"/>
      <c r="E149" s="142">
        <v>1089.96</v>
      </c>
      <c r="F149" s="142">
        <f>F150+F151+F152+F153</f>
        <v>12100</v>
      </c>
      <c r="G149" s="142">
        <f>G150+G151+G152+G153</f>
        <v>2837.1699999999996</v>
      </c>
      <c r="H149" s="143">
        <f>G149/E149*100</f>
        <v>260.30037799552275</v>
      </c>
      <c r="I149" s="128">
        <f t="shared" si="4"/>
        <v>23.44768595041322</v>
      </c>
    </row>
    <row r="150" spans="1:9" ht="25.5" x14ac:dyDescent="0.25">
      <c r="A150" s="144"/>
      <c r="B150" s="144" t="s">
        <v>262</v>
      </c>
      <c r="C150" s="144" t="s">
        <v>271</v>
      </c>
      <c r="D150" s="145" t="s">
        <v>391</v>
      </c>
      <c r="E150" s="146">
        <v>0</v>
      </c>
      <c r="F150" s="170">
        <v>3400</v>
      </c>
      <c r="G150" s="146">
        <v>0</v>
      </c>
      <c r="H150" s="143" t="e">
        <f>G150/E150*100</f>
        <v>#DIV/0!</v>
      </c>
      <c r="I150" s="128">
        <f t="shared" si="4"/>
        <v>0</v>
      </c>
    </row>
    <row r="151" spans="1:9" x14ac:dyDescent="0.25">
      <c r="A151" s="144"/>
      <c r="B151" s="144" t="s">
        <v>113</v>
      </c>
      <c r="C151" s="144" t="s">
        <v>239</v>
      </c>
      <c r="D151" s="145" t="s">
        <v>395</v>
      </c>
      <c r="E151" s="146">
        <v>630.16</v>
      </c>
      <c r="F151" s="170">
        <v>1700</v>
      </c>
      <c r="G151" s="146">
        <v>577.67999999999995</v>
      </c>
      <c r="H151" s="143">
        <f>G151/E151*100</f>
        <v>91.671956328551474</v>
      </c>
      <c r="I151" s="128">
        <f t="shared" si="4"/>
        <v>33.981176470588231</v>
      </c>
    </row>
    <row r="152" spans="1:9" x14ac:dyDescent="0.25">
      <c r="A152" s="144"/>
      <c r="B152" s="144" t="s">
        <v>202</v>
      </c>
      <c r="C152" s="144" t="s">
        <v>203</v>
      </c>
      <c r="D152" s="145" t="s">
        <v>395</v>
      </c>
      <c r="E152" s="146">
        <v>0</v>
      </c>
      <c r="F152" s="170">
        <v>5000</v>
      </c>
      <c r="G152" s="146">
        <v>2197.31</v>
      </c>
      <c r="H152" s="143" t="e">
        <f>G152/E152*100</f>
        <v>#DIV/0!</v>
      </c>
      <c r="I152" s="128">
        <f t="shared" si="4"/>
        <v>43.946199999999997</v>
      </c>
    </row>
    <row r="153" spans="1:9" ht="25.5" x14ac:dyDescent="0.25">
      <c r="A153" s="144"/>
      <c r="B153" s="144" t="s">
        <v>204</v>
      </c>
      <c r="C153" s="144" t="s">
        <v>205</v>
      </c>
      <c r="D153" s="145" t="s">
        <v>395</v>
      </c>
      <c r="E153" s="146">
        <v>459.8</v>
      </c>
      <c r="F153" s="170">
        <v>2000</v>
      </c>
      <c r="G153" s="146">
        <v>62.18</v>
      </c>
      <c r="H153" s="143">
        <f>G153/E153*100</f>
        <v>13.523270987385819</v>
      </c>
      <c r="I153" s="128">
        <f t="shared" si="4"/>
        <v>3.109</v>
      </c>
    </row>
    <row r="154" spans="1:9" x14ac:dyDescent="0.25">
      <c r="A154" s="139"/>
      <c r="B154" s="139" t="s">
        <v>206</v>
      </c>
      <c r="C154" s="139" t="s">
        <v>207</v>
      </c>
      <c r="D154" s="140"/>
      <c r="E154" s="142">
        <v>5944.28</v>
      </c>
      <c r="F154" s="142">
        <f>F155+F156+F157</f>
        <v>25000</v>
      </c>
      <c r="G154" s="142">
        <f>G155+G156+G157</f>
        <v>4051.54</v>
      </c>
      <c r="H154" s="143">
        <f>G154/E154*100</f>
        <v>68.158633173403686</v>
      </c>
      <c r="I154" s="128">
        <f t="shared" si="4"/>
        <v>16.206160000000001</v>
      </c>
    </row>
    <row r="155" spans="1:9" ht="25.5" x14ac:dyDescent="0.25">
      <c r="A155" s="144"/>
      <c r="B155" s="144" t="s">
        <v>122</v>
      </c>
      <c r="C155" s="144" t="s">
        <v>209</v>
      </c>
      <c r="D155" s="145" t="s">
        <v>395</v>
      </c>
      <c r="E155" s="146">
        <v>762.5</v>
      </c>
      <c r="F155" s="170">
        <v>3500</v>
      </c>
      <c r="G155" s="146">
        <v>0</v>
      </c>
      <c r="H155" s="143">
        <f>G155/E155*100</f>
        <v>0</v>
      </c>
      <c r="I155" s="128">
        <f t="shared" si="4"/>
        <v>0</v>
      </c>
    </row>
    <row r="156" spans="1:9" x14ac:dyDescent="0.25">
      <c r="A156" s="144"/>
      <c r="B156" s="144" t="s">
        <v>125</v>
      </c>
      <c r="C156" s="144" t="s">
        <v>212</v>
      </c>
      <c r="D156" s="145" t="s">
        <v>395</v>
      </c>
      <c r="E156" s="146">
        <v>3473.62</v>
      </c>
      <c r="F156" s="170">
        <v>15000</v>
      </c>
      <c r="G156" s="146">
        <v>2510.33</v>
      </c>
      <c r="H156" s="143">
        <f>G156/E156*100</f>
        <v>72.268411628214949</v>
      </c>
      <c r="I156" s="128">
        <f t="shared" si="4"/>
        <v>16.735533333333333</v>
      </c>
    </row>
    <row r="157" spans="1:9" ht="25.5" x14ac:dyDescent="0.25">
      <c r="A157" s="144"/>
      <c r="B157" s="144" t="s">
        <v>214</v>
      </c>
      <c r="C157" s="144" t="s">
        <v>215</v>
      </c>
      <c r="D157" s="145" t="s">
        <v>395</v>
      </c>
      <c r="E157" s="146">
        <v>1708.16</v>
      </c>
      <c r="F157" s="170">
        <v>6500</v>
      </c>
      <c r="G157" s="146">
        <v>1541.21</v>
      </c>
      <c r="H157" s="143">
        <f>G157/E157*100</f>
        <v>90.226325402772574</v>
      </c>
      <c r="I157" s="128">
        <f t="shared" si="4"/>
        <v>23.710923076923077</v>
      </c>
    </row>
    <row r="158" spans="1:9" ht="25.5" x14ac:dyDescent="0.25">
      <c r="A158" s="139"/>
      <c r="B158" s="139" t="s">
        <v>221</v>
      </c>
      <c r="C158" s="139" t="s">
        <v>222</v>
      </c>
      <c r="D158" s="140"/>
      <c r="E158" s="142">
        <v>2743.2</v>
      </c>
      <c r="F158" s="158">
        <v>13300</v>
      </c>
      <c r="G158" s="142">
        <v>3461.13</v>
      </c>
      <c r="H158" s="143">
        <f>G158/E158*100</f>
        <v>126.17125984251969</v>
      </c>
      <c r="I158" s="128">
        <f t="shared" si="4"/>
        <v>26.023533834586466</v>
      </c>
    </row>
    <row r="159" spans="1:9" ht="25.5" x14ac:dyDescent="0.25">
      <c r="A159" s="144"/>
      <c r="B159" s="144" t="s">
        <v>142</v>
      </c>
      <c r="C159" s="144" t="s">
        <v>225</v>
      </c>
      <c r="D159" s="145" t="s">
        <v>395</v>
      </c>
      <c r="E159" s="146">
        <v>0</v>
      </c>
      <c r="F159" s="152">
        <v>13300</v>
      </c>
      <c r="G159" s="146">
        <v>3461.13</v>
      </c>
      <c r="H159" s="143" t="e">
        <f>G159/E159*100</f>
        <v>#DIV/0!</v>
      </c>
      <c r="I159" s="128">
        <f t="shared" si="4"/>
        <v>26.023533834586466</v>
      </c>
    </row>
    <row r="160" spans="1:9" x14ac:dyDescent="0.25">
      <c r="A160" s="134" t="s">
        <v>272</v>
      </c>
      <c r="B160" s="134" t="s">
        <v>188</v>
      </c>
      <c r="C160" s="134" t="s">
        <v>273</v>
      </c>
      <c r="D160" s="135"/>
      <c r="E160" s="137">
        <v>141282.41</v>
      </c>
      <c r="F160" s="137">
        <f>F161</f>
        <v>392601</v>
      </c>
      <c r="G160" s="137">
        <f>G161</f>
        <v>168116.15000000002</v>
      </c>
      <c r="H160" s="138">
        <f>G160/E160*100</f>
        <v>118.9929800886041</v>
      </c>
      <c r="I160" s="128">
        <f t="shared" si="4"/>
        <v>42.821121189197179</v>
      </c>
    </row>
    <row r="161" spans="1:9" x14ac:dyDescent="0.25">
      <c r="A161" s="139"/>
      <c r="B161" s="139">
        <v>3</v>
      </c>
      <c r="C161" s="139" t="s">
        <v>190</v>
      </c>
      <c r="D161" s="140"/>
      <c r="E161" s="142">
        <v>141282.41</v>
      </c>
      <c r="F161" s="142">
        <f>F162+F182+F195</f>
        <v>392601</v>
      </c>
      <c r="G161" s="142">
        <f>G162+G182+G195</f>
        <v>168116.15000000002</v>
      </c>
      <c r="H161" s="143">
        <f>G161/E161*100</f>
        <v>118.9929800886041</v>
      </c>
      <c r="I161" s="128">
        <f t="shared" si="4"/>
        <v>42.821121189197179</v>
      </c>
    </row>
    <row r="162" spans="1:9" x14ac:dyDescent="0.25">
      <c r="A162" s="139"/>
      <c r="B162" s="139">
        <v>31</v>
      </c>
      <c r="C162" s="139" t="s">
        <v>243</v>
      </c>
      <c r="D162" s="140"/>
      <c r="E162" s="142">
        <v>137565.66</v>
      </c>
      <c r="F162" s="142">
        <f>F163+F170+F175</f>
        <v>379801</v>
      </c>
      <c r="G162" s="142">
        <f>G163+G170+G175</f>
        <v>164510.22000000003</v>
      </c>
      <c r="H162" s="143">
        <f>G162/E162*100</f>
        <v>119.58669045748773</v>
      </c>
      <c r="I162" s="128">
        <f t="shared" si="4"/>
        <v>43.314846459066729</v>
      </c>
    </row>
    <row r="163" spans="1:9" x14ac:dyDescent="0.25">
      <c r="A163" s="139"/>
      <c r="B163" s="139">
        <v>311</v>
      </c>
      <c r="C163" s="139" t="s">
        <v>244</v>
      </c>
      <c r="D163" s="140"/>
      <c r="E163" s="142">
        <v>113658.89</v>
      </c>
      <c r="F163" s="142">
        <f>F164+F165+F166+F167+F168+F169</f>
        <v>306270.53000000003</v>
      </c>
      <c r="G163" s="142">
        <f>G164+G165+G166+G167+G168+G169</f>
        <v>136246.67000000001</v>
      </c>
      <c r="H163" s="143">
        <f>G163/E163*100</f>
        <v>119.87330687463165</v>
      </c>
      <c r="I163" s="128">
        <f t="shared" si="4"/>
        <v>44.48572639359066</v>
      </c>
    </row>
    <row r="164" spans="1:9" ht="25.5" x14ac:dyDescent="0.25">
      <c r="A164" s="144"/>
      <c r="B164" s="144">
        <v>3111</v>
      </c>
      <c r="C164" s="144" t="s">
        <v>274</v>
      </c>
      <c r="D164" s="145" t="s">
        <v>395</v>
      </c>
      <c r="E164" s="146">
        <v>0</v>
      </c>
      <c r="F164" s="170">
        <v>6270.53</v>
      </c>
      <c r="G164" s="146">
        <v>0</v>
      </c>
      <c r="H164" s="128" t="e">
        <f>G164/E164*100</f>
        <v>#DIV/0!</v>
      </c>
      <c r="I164" s="128">
        <f t="shared" si="4"/>
        <v>0</v>
      </c>
    </row>
    <row r="165" spans="1:9" ht="25.5" x14ac:dyDescent="0.25">
      <c r="A165" s="144"/>
      <c r="B165" s="144">
        <v>3111</v>
      </c>
      <c r="C165" s="144" t="s">
        <v>275</v>
      </c>
      <c r="D165" s="145" t="s">
        <v>396</v>
      </c>
      <c r="E165" s="146">
        <v>12427.78</v>
      </c>
      <c r="F165" s="170">
        <v>37000</v>
      </c>
      <c r="G165" s="146">
        <v>16630.59</v>
      </c>
      <c r="H165" s="128">
        <f>G165/E165*100</f>
        <v>133.81786610319784</v>
      </c>
      <c r="I165" s="128">
        <f t="shared" si="4"/>
        <v>44.947540540540544</v>
      </c>
    </row>
    <row r="166" spans="1:9" ht="25.5" x14ac:dyDescent="0.25">
      <c r="A166" s="144"/>
      <c r="B166" s="144">
        <v>3111</v>
      </c>
      <c r="C166" s="144" t="s">
        <v>276</v>
      </c>
      <c r="D166" s="145" t="s">
        <v>396</v>
      </c>
      <c r="E166" s="146">
        <v>0</v>
      </c>
      <c r="F166" s="152">
        <v>0</v>
      </c>
      <c r="G166" s="146">
        <v>0</v>
      </c>
      <c r="H166" s="128">
        <v>0</v>
      </c>
      <c r="I166" s="128"/>
    </row>
    <row r="167" spans="1:9" ht="25.5" x14ac:dyDescent="0.25">
      <c r="A167" s="144"/>
      <c r="B167" s="144">
        <v>3111</v>
      </c>
      <c r="C167" s="144" t="s">
        <v>277</v>
      </c>
      <c r="D167" s="145" t="s">
        <v>391</v>
      </c>
      <c r="E167" s="146">
        <v>86344</v>
      </c>
      <c r="F167" s="170">
        <v>226000</v>
      </c>
      <c r="G167" s="146">
        <v>102977.38</v>
      </c>
      <c r="H167" s="128">
        <f>G167/E167*100</f>
        <v>119.26408320207543</v>
      </c>
      <c r="I167" s="128">
        <f t="shared" si="4"/>
        <v>45.565212389380534</v>
      </c>
    </row>
    <row r="168" spans="1:9" ht="25.5" x14ac:dyDescent="0.25">
      <c r="A168" s="144"/>
      <c r="B168" s="144">
        <v>3111</v>
      </c>
      <c r="C168" s="144" t="s">
        <v>278</v>
      </c>
      <c r="D168" s="145" t="s">
        <v>391</v>
      </c>
      <c r="E168" s="146">
        <v>0</v>
      </c>
      <c r="F168" s="170">
        <v>0</v>
      </c>
      <c r="G168" s="146">
        <v>0</v>
      </c>
      <c r="H168" s="128">
        <v>0</v>
      </c>
      <c r="I168" s="128"/>
    </row>
    <row r="169" spans="1:9" ht="25.5" x14ac:dyDescent="0.25">
      <c r="A169" s="144"/>
      <c r="B169" s="144">
        <v>3111</v>
      </c>
      <c r="C169" s="144" t="s">
        <v>279</v>
      </c>
      <c r="D169" s="145" t="s">
        <v>384</v>
      </c>
      <c r="E169" s="146">
        <v>14887.11</v>
      </c>
      <c r="F169" s="170">
        <v>37000</v>
      </c>
      <c r="G169" s="146">
        <v>16638.7</v>
      </c>
      <c r="H169" s="128">
        <f>G169/E169*100</f>
        <v>111.76581619938321</v>
      </c>
      <c r="I169" s="128">
        <f t="shared" si="4"/>
        <v>44.969459459459458</v>
      </c>
    </row>
    <row r="170" spans="1:9" ht="30" customHeight="1" x14ac:dyDescent="0.25">
      <c r="A170" s="139"/>
      <c r="B170" s="139">
        <v>312</v>
      </c>
      <c r="C170" s="139" t="s">
        <v>246</v>
      </c>
      <c r="D170" s="140"/>
      <c r="E170" s="142">
        <v>5074.7</v>
      </c>
      <c r="F170" s="142">
        <f>F171+F173+F172+F174</f>
        <v>23220</v>
      </c>
      <c r="G170" s="142">
        <f>G171+G173+G172+G174</f>
        <v>5782.88</v>
      </c>
      <c r="H170" s="143">
        <f>G170/E170*100</f>
        <v>113.9551106469348</v>
      </c>
      <c r="I170" s="128">
        <f t="shared" si="4"/>
        <v>24.90473729543497</v>
      </c>
    </row>
    <row r="171" spans="1:9" ht="25.5" x14ac:dyDescent="0.25">
      <c r="A171" s="144"/>
      <c r="B171" s="144">
        <v>3121</v>
      </c>
      <c r="C171" s="144" t="s">
        <v>280</v>
      </c>
      <c r="D171" s="145" t="s">
        <v>395</v>
      </c>
      <c r="E171" s="146">
        <v>0</v>
      </c>
      <c r="F171" s="152">
        <v>0</v>
      </c>
      <c r="G171" s="146">
        <v>0</v>
      </c>
      <c r="H171" s="128">
        <v>0</v>
      </c>
      <c r="I171" s="128"/>
    </row>
    <row r="172" spans="1:9" ht="25.5" x14ac:dyDescent="0.25">
      <c r="A172" s="144"/>
      <c r="B172" s="144">
        <v>3121</v>
      </c>
      <c r="C172" s="144" t="s">
        <v>281</v>
      </c>
      <c r="D172" s="145" t="s">
        <v>396</v>
      </c>
      <c r="E172" s="146">
        <v>441.5</v>
      </c>
      <c r="F172" s="170">
        <v>4000</v>
      </c>
      <c r="G172" s="146">
        <v>716.67</v>
      </c>
      <c r="H172" s="128">
        <f>G172/E172*100</f>
        <v>162.32616081540203</v>
      </c>
      <c r="I172" s="128">
        <f>G172/F172*100</f>
        <v>17.916749999999997</v>
      </c>
    </row>
    <row r="173" spans="1:9" ht="25.5" x14ac:dyDescent="0.25">
      <c r="A173" s="144"/>
      <c r="B173" s="144">
        <v>3121</v>
      </c>
      <c r="C173" s="144" t="s">
        <v>282</v>
      </c>
      <c r="D173" s="145" t="s">
        <v>391</v>
      </c>
      <c r="E173" s="146">
        <v>4191.7</v>
      </c>
      <c r="F173" s="170">
        <v>15220</v>
      </c>
      <c r="G173" s="146">
        <v>4349.55</v>
      </c>
      <c r="H173" s="128">
        <f>G173/E173*100</f>
        <v>103.76577522246345</v>
      </c>
      <c r="I173" s="128">
        <f t="shared" si="4"/>
        <v>28.577858081471746</v>
      </c>
    </row>
    <row r="174" spans="1:9" ht="25.5" x14ac:dyDescent="0.25">
      <c r="A174" s="144"/>
      <c r="B174" s="144">
        <v>3121</v>
      </c>
      <c r="C174" s="144" t="s">
        <v>283</v>
      </c>
      <c r="D174" s="145" t="s">
        <v>384</v>
      </c>
      <c r="E174" s="146">
        <v>441.5</v>
      </c>
      <c r="F174" s="170">
        <v>4000</v>
      </c>
      <c r="G174" s="146">
        <v>716.66</v>
      </c>
      <c r="H174" s="128">
        <f>G174/E174*100</f>
        <v>162.32389580973953</v>
      </c>
      <c r="I174" s="128">
        <f t="shared" si="4"/>
        <v>17.916499999999999</v>
      </c>
    </row>
    <row r="175" spans="1:9" x14ac:dyDescent="0.25">
      <c r="A175" s="139"/>
      <c r="B175" s="139">
        <v>313</v>
      </c>
      <c r="C175" s="139" t="s">
        <v>248</v>
      </c>
      <c r="D175" s="140"/>
      <c r="E175" s="142">
        <v>18832.07</v>
      </c>
      <c r="F175" s="142">
        <f>F176+F177+F178+F179+F180+F181</f>
        <v>50310.47</v>
      </c>
      <c r="G175" s="142">
        <f>G176+G177+G178+G179+G180+G181</f>
        <v>22480.670000000002</v>
      </c>
      <c r="H175" s="143">
        <f>G175/E175*100</f>
        <v>119.3743969728235</v>
      </c>
      <c r="I175" s="128">
        <f t="shared" si="4"/>
        <v>44.683879916049285</v>
      </c>
    </row>
    <row r="176" spans="1:9" ht="38.25" x14ac:dyDescent="0.25">
      <c r="A176" s="144"/>
      <c r="B176" s="144">
        <v>3132</v>
      </c>
      <c r="C176" s="144" t="s">
        <v>284</v>
      </c>
      <c r="D176" s="145" t="s">
        <v>395</v>
      </c>
      <c r="E176" s="146">
        <v>0</v>
      </c>
      <c r="F176" s="170">
        <v>1020.47</v>
      </c>
      <c r="G176" s="146">
        <v>0</v>
      </c>
      <c r="H176" s="128" t="e">
        <f>G176/E176*100</f>
        <v>#DIV/0!</v>
      </c>
      <c r="I176" s="128">
        <f t="shared" si="4"/>
        <v>0</v>
      </c>
    </row>
    <row r="177" spans="1:9" ht="38.25" x14ac:dyDescent="0.25">
      <c r="A177" s="144"/>
      <c r="B177" s="144">
        <v>3132</v>
      </c>
      <c r="C177" s="144" t="s">
        <v>285</v>
      </c>
      <c r="D177" s="145" t="s">
        <v>396</v>
      </c>
      <c r="E177" s="146">
        <v>2050.5700000000002</v>
      </c>
      <c r="F177" s="170">
        <v>6000</v>
      </c>
      <c r="G177" s="146">
        <v>2744.7</v>
      </c>
      <c r="H177" s="128">
        <f>G177/E177*100</f>
        <v>133.85058788531967</v>
      </c>
      <c r="I177" s="128">
        <f t="shared" si="4"/>
        <v>45.744999999999997</v>
      </c>
    </row>
    <row r="178" spans="1:9" ht="38.25" x14ac:dyDescent="0.25">
      <c r="A178" s="144"/>
      <c r="B178" s="144">
        <v>3132</v>
      </c>
      <c r="C178" s="144" t="s">
        <v>286</v>
      </c>
      <c r="D178" s="145" t="s">
        <v>391</v>
      </c>
      <c r="E178" s="147">
        <v>14325.12</v>
      </c>
      <c r="F178" s="170">
        <v>37290</v>
      </c>
      <c r="G178" s="146">
        <v>16991.27</v>
      </c>
      <c r="H178" s="128">
        <f>G178/E178*100</f>
        <v>118.61171145512219</v>
      </c>
      <c r="I178" s="128">
        <f t="shared" si="4"/>
        <v>45.565218557253957</v>
      </c>
    </row>
    <row r="179" spans="1:9" ht="38.25" x14ac:dyDescent="0.25">
      <c r="A179" s="144"/>
      <c r="B179" s="144">
        <v>3132</v>
      </c>
      <c r="C179" s="144" t="s">
        <v>287</v>
      </c>
      <c r="D179" s="145" t="s">
        <v>384</v>
      </c>
      <c r="E179" s="147">
        <v>2456.38</v>
      </c>
      <c r="F179" s="170">
        <v>6000</v>
      </c>
      <c r="G179" s="146">
        <v>2744.7</v>
      </c>
      <c r="H179" s="128">
        <f>G179/E179*100</f>
        <v>111.73759760297672</v>
      </c>
      <c r="I179" s="128">
        <f t="shared" si="4"/>
        <v>45.744999999999997</v>
      </c>
    </row>
    <row r="180" spans="1:9" ht="38.25" x14ac:dyDescent="0.25">
      <c r="A180" s="144"/>
      <c r="B180" s="144">
        <v>3133</v>
      </c>
      <c r="C180" s="144" t="s">
        <v>288</v>
      </c>
      <c r="D180" s="145" t="s">
        <v>396</v>
      </c>
      <c r="E180" s="148">
        <v>0</v>
      </c>
      <c r="F180" s="170">
        <v>0</v>
      </c>
      <c r="G180" s="148">
        <v>0</v>
      </c>
      <c r="H180" s="128">
        <v>0</v>
      </c>
      <c r="I180" s="128"/>
    </row>
    <row r="181" spans="1:9" ht="38.25" x14ac:dyDescent="0.25">
      <c r="A181" s="144"/>
      <c r="B181" s="144">
        <v>3133</v>
      </c>
      <c r="C181" s="144" t="s">
        <v>289</v>
      </c>
      <c r="D181" s="145" t="s">
        <v>391</v>
      </c>
      <c r="E181" s="148">
        <v>0</v>
      </c>
      <c r="F181" s="170">
        <v>0</v>
      </c>
      <c r="G181" s="148">
        <v>0</v>
      </c>
      <c r="H181" s="128">
        <v>0</v>
      </c>
      <c r="I181" s="128"/>
    </row>
    <row r="182" spans="1:9" x14ac:dyDescent="0.25">
      <c r="A182" s="139"/>
      <c r="B182" s="139">
        <v>32</v>
      </c>
      <c r="C182" s="139" t="s">
        <v>191</v>
      </c>
      <c r="D182" s="140"/>
      <c r="E182" s="142">
        <v>3716.75</v>
      </c>
      <c r="F182" s="142">
        <f>F188+F183+F190</f>
        <v>12800</v>
      </c>
      <c r="G182" s="142">
        <f>G188+G183+G190</f>
        <v>3605.9300000000003</v>
      </c>
      <c r="H182" s="143">
        <f>G182/E182*100</f>
        <v>97.018362816977216</v>
      </c>
      <c r="I182" s="128">
        <f t="shared" si="4"/>
        <v>28.171328124999999</v>
      </c>
    </row>
    <row r="183" spans="1:9" ht="25.5" x14ac:dyDescent="0.25">
      <c r="A183" s="139"/>
      <c r="B183" s="139">
        <v>321</v>
      </c>
      <c r="C183" s="139" t="s">
        <v>193</v>
      </c>
      <c r="D183" s="140"/>
      <c r="E183" s="142">
        <v>3716.75</v>
      </c>
      <c r="F183" s="142">
        <f>F184+F185+F186+F187</f>
        <v>12800</v>
      </c>
      <c r="G183" s="142">
        <f>G184+G185+G186+G187</f>
        <v>3605.9300000000003</v>
      </c>
      <c r="H183" s="143">
        <f>G183/E183*100</f>
        <v>97.018362816977216</v>
      </c>
      <c r="I183" s="128">
        <f t="shared" si="4"/>
        <v>28.171328124999999</v>
      </c>
    </row>
    <row r="184" spans="1:9" ht="38.25" x14ac:dyDescent="0.25">
      <c r="A184" s="144"/>
      <c r="B184" s="144">
        <v>3212</v>
      </c>
      <c r="C184" s="144" t="s">
        <v>290</v>
      </c>
      <c r="D184" s="145" t="s">
        <v>395</v>
      </c>
      <c r="E184" s="146">
        <v>0</v>
      </c>
      <c r="F184" s="170">
        <v>200</v>
      </c>
      <c r="G184" s="146">
        <v>0</v>
      </c>
      <c r="H184" s="128">
        <v>0</v>
      </c>
      <c r="I184" s="128">
        <f t="shared" si="4"/>
        <v>0</v>
      </c>
    </row>
    <row r="185" spans="1:9" ht="38.25" x14ac:dyDescent="0.25">
      <c r="A185" s="144"/>
      <c r="B185" s="144">
        <v>3212</v>
      </c>
      <c r="C185" s="144" t="s">
        <v>291</v>
      </c>
      <c r="D185" s="145" t="s">
        <v>396</v>
      </c>
      <c r="E185" s="146">
        <v>729.14</v>
      </c>
      <c r="F185" s="170">
        <v>3000</v>
      </c>
      <c r="G185" s="146">
        <v>430.19</v>
      </c>
      <c r="H185" s="128">
        <f>G185/E185*100</f>
        <v>58.99964341553062</v>
      </c>
      <c r="I185" s="128">
        <f t="shared" si="4"/>
        <v>14.339666666666668</v>
      </c>
    </row>
    <row r="186" spans="1:9" ht="38.25" x14ac:dyDescent="0.25">
      <c r="A186" s="144"/>
      <c r="B186" s="144">
        <v>3212</v>
      </c>
      <c r="C186" s="144" t="s">
        <v>292</v>
      </c>
      <c r="D186" s="145" t="s">
        <v>396</v>
      </c>
      <c r="E186" s="146">
        <v>2553.89</v>
      </c>
      <c r="F186" s="170">
        <v>6600</v>
      </c>
      <c r="G186" s="146">
        <v>2753.77</v>
      </c>
      <c r="H186" s="128">
        <f>G186/E186*100</f>
        <v>107.82649213552659</v>
      </c>
      <c r="I186" s="128">
        <f t="shared" si="4"/>
        <v>41.723787878787874</v>
      </c>
    </row>
    <row r="187" spans="1:9" ht="38.25" x14ac:dyDescent="0.25">
      <c r="A187" s="144"/>
      <c r="B187" s="144">
        <v>3212</v>
      </c>
      <c r="C187" s="144" t="s">
        <v>293</v>
      </c>
      <c r="D187" s="145" t="s">
        <v>384</v>
      </c>
      <c r="E187" s="146">
        <v>433.72</v>
      </c>
      <c r="F187" s="170">
        <v>3000</v>
      </c>
      <c r="G187" s="146">
        <v>421.97</v>
      </c>
      <c r="H187" s="128">
        <f>G187/E187*100</f>
        <v>97.290878908051283</v>
      </c>
      <c r="I187" s="128">
        <f t="shared" si="4"/>
        <v>14.065666666666669</v>
      </c>
    </row>
    <row r="188" spans="1:9" ht="25.5" x14ac:dyDescent="0.25">
      <c r="A188" s="139"/>
      <c r="B188" s="139">
        <v>323</v>
      </c>
      <c r="C188" s="139" t="s">
        <v>193</v>
      </c>
      <c r="D188" s="140"/>
      <c r="E188" s="142">
        <v>0</v>
      </c>
      <c r="F188" s="172">
        <v>0</v>
      </c>
      <c r="G188" s="142">
        <v>0</v>
      </c>
      <c r="H188" s="143">
        <v>0</v>
      </c>
      <c r="I188" s="128"/>
    </row>
    <row r="189" spans="1:9" ht="25.5" x14ac:dyDescent="0.25">
      <c r="A189" s="144"/>
      <c r="B189" s="144">
        <v>3237</v>
      </c>
      <c r="C189" s="144" t="s">
        <v>217</v>
      </c>
      <c r="D189" s="145" t="s">
        <v>396</v>
      </c>
      <c r="E189" s="146">
        <v>0</v>
      </c>
      <c r="F189" s="152">
        <v>0</v>
      </c>
      <c r="G189" s="146">
        <v>0</v>
      </c>
      <c r="H189" s="128">
        <v>0</v>
      </c>
      <c r="I189" s="128"/>
    </row>
    <row r="190" spans="1:9" ht="25.5" x14ac:dyDescent="0.25">
      <c r="A190" s="139"/>
      <c r="B190" s="139">
        <v>329</v>
      </c>
      <c r="C190" s="139" t="s">
        <v>225</v>
      </c>
      <c r="D190" s="140"/>
      <c r="E190" s="142">
        <v>0</v>
      </c>
      <c r="F190" s="172">
        <v>0</v>
      </c>
      <c r="G190" s="142">
        <v>0</v>
      </c>
      <c r="H190" s="143">
        <v>0</v>
      </c>
      <c r="I190" s="128"/>
    </row>
    <row r="191" spans="1:9" ht="25.5" x14ac:dyDescent="0.25">
      <c r="A191" s="144"/>
      <c r="B191" s="144">
        <v>3295</v>
      </c>
      <c r="C191" s="144" t="s">
        <v>294</v>
      </c>
      <c r="D191" s="145" t="s">
        <v>396</v>
      </c>
      <c r="E191" s="146">
        <v>0</v>
      </c>
      <c r="F191" s="149">
        <v>0</v>
      </c>
      <c r="G191" s="146">
        <v>0</v>
      </c>
      <c r="H191" s="128">
        <v>0</v>
      </c>
      <c r="I191" s="128"/>
    </row>
    <row r="192" spans="1:9" ht="25.5" x14ac:dyDescent="0.25">
      <c r="A192" s="144"/>
      <c r="B192" s="144">
        <v>3295</v>
      </c>
      <c r="C192" s="144" t="s">
        <v>295</v>
      </c>
      <c r="D192" s="145" t="s">
        <v>391</v>
      </c>
      <c r="E192" s="146">
        <v>0</v>
      </c>
      <c r="F192" s="149">
        <v>0</v>
      </c>
      <c r="G192" s="146">
        <v>0</v>
      </c>
      <c r="H192" s="128">
        <v>0</v>
      </c>
      <c r="I192" s="128"/>
    </row>
    <row r="193" spans="1:9" ht="25.5" x14ac:dyDescent="0.25">
      <c r="A193" s="144"/>
      <c r="B193" s="144">
        <v>3296</v>
      </c>
      <c r="C193" s="144" t="s">
        <v>296</v>
      </c>
      <c r="D193" s="145" t="s">
        <v>396</v>
      </c>
      <c r="E193" s="146">
        <v>0</v>
      </c>
      <c r="F193" s="149">
        <v>0</v>
      </c>
      <c r="G193" s="146">
        <v>0</v>
      </c>
      <c r="H193" s="128">
        <v>0</v>
      </c>
      <c r="I193" s="128"/>
    </row>
    <row r="194" spans="1:9" ht="25.5" x14ac:dyDescent="0.25">
      <c r="A194" s="144"/>
      <c r="B194" s="144">
        <v>3296</v>
      </c>
      <c r="C194" s="144" t="s">
        <v>297</v>
      </c>
      <c r="D194" s="145" t="s">
        <v>391</v>
      </c>
      <c r="E194" s="146">
        <v>0</v>
      </c>
      <c r="F194" s="149">
        <v>0</v>
      </c>
      <c r="G194" s="146">
        <v>0</v>
      </c>
      <c r="H194" s="128">
        <v>0</v>
      </c>
      <c r="I194" s="128"/>
    </row>
    <row r="195" spans="1:9" x14ac:dyDescent="0.25">
      <c r="A195" s="139"/>
      <c r="B195" s="139">
        <v>34</v>
      </c>
      <c r="C195" s="139" t="s">
        <v>226</v>
      </c>
      <c r="D195" s="140"/>
      <c r="E195" s="142">
        <v>0</v>
      </c>
      <c r="F195" s="172">
        <v>0</v>
      </c>
      <c r="G195" s="142">
        <v>0</v>
      </c>
      <c r="H195" s="143">
        <v>0</v>
      </c>
      <c r="I195" s="128"/>
    </row>
    <row r="196" spans="1:9" x14ac:dyDescent="0.25">
      <c r="A196" s="139"/>
      <c r="B196" s="139">
        <v>343</v>
      </c>
      <c r="C196" s="139" t="s">
        <v>254</v>
      </c>
      <c r="D196" s="140"/>
      <c r="E196" s="142">
        <v>0</v>
      </c>
      <c r="F196" s="172">
        <v>0</v>
      </c>
      <c r="G196" s="142">
        <v>0</v>
      </c>
      <c r="H196" s="143">
        <v>0</v>
      </c>
      <c r="I196" s="128"/>
    </row>
    <row r="197" spans="1:9" x14ac:dyDescent="0.25">
      <c r="A197" s="144"/>
      <c r="B197" s="144">
        <v>3433</v>
      </c>
      <c r="C197" s="144" t="s">
        <v>298</v>
      </c>
      <c r="D197" s="145" t="s">
        <v>396</v>
      </c>
      <c r="E197" s="146">
        <v>0</v>
      </c>
      <c r="F197" s="149">
        <v>0</v>
      </c>
      <c r="G197" s="146">
        <v>0</v>
      </c>
      <c r="H197" s="128">
        <v>0</v>
      </c>
      <c r="I197" s="128"/>
    </row>
    <row r="198" spans="1:9" x14ac:dyDescent="0.25">
      <c r="A198" s="144"/>
      <c r="B198" s="144">
        <v>3433</v>
      </c>
      <c r="C198" s="144" t="s">
        <v>299</v>
      </c>
      <c r="D198" s="145" t="s">
        <v>391</v>
      </c>
      <c r="E198" s="146">
        <v>0</v>
      </c>
      <c r="F198" s="149">
        <v>0</v>
      </c>
      <c r="G198" s="146">
        <v>0</v>
      </c>
      <c r="H198" s="128">
        <v>0</v>
      </c>
      <c r="I198" s="128"/>
    </row>
    <row r="199" spans="1:9" x14ac:dyDescent="0.25">
      <c r="A199" s="134" t="s">
        <v>300</v>
      </c>
      <c r="B199" s="134" t="s">
        <v>188</v>
      </c>
      <c r="C199" s="134" t="s">
        <v>301</v>
      </c>
      <c r="D199" s="135"/>
      <c r="E199" s="137">
        <v>0</v>
      </c>
      <c r="F199" s="137">
        <f>F200</f>
        <v>16207</v>
      </c>
      <c r="G199" s="137">
        <f>G200</f>
        <v>4081.56</v>
      </c>
      <c r="H199" s="138" t="e">
        <f>G199/E199*100</f>
        <v>#DIV/0!</v>
      </c>
      <c r="I199" s="128">
        <f t="shared" si="4"/>
        <v>25.183932868513605</v>
      </c>
    </row>
    <row r="200" spans="1:9" x14ac:dyDescent="0.25">
      <c r="A200" s="139"/>
      <c r="B200" s="139">
        <v>3</v>
      </c>
      <c r="C200" s="139" t="s">
        <v>190</v>
      </c>
      <c r="D200" s="140"/>
      <c r="E200" s="142">
        <v>0</v>
      </c>
      <c r="F200" s="142">
        <f>F201+F206+F220</f>
        <v>16207</v>
      </c>
      <c r="G200" s="142">
        <f>G201+G206+G220</f>
        <v>4081.56</v>
      </c>
      <c r="H200" s="143" t="e">
        <f>G200/E200*100</f>
        <v>#DIV/0!</v>
      </c>
      <c r="I200" s="128">
        <f t="shared" si="4"/>
        <v>25.183932868513605</v>
      </c>
    </row>
    <row r="201" spans="1:9" x14ac:dyDescent="0.25">
      <c r="A201" s="139"/>
      <c r="B201" s="139">
        <v>31</v>
      </c>
      <c r="C201" s="139" t="s">
        <v>243</v>
      </c>
      <c r="D201" s="140"/>
      <c r="E201" s="142">
        <v>0</v>
      </c>
      <c r="F201" s="142">
        <v>0</v>
      </c>
      <c r="G201" s="142">
        <v>0</v>
      </c>
      <c r="H201" s="143">
        <v>0</v>
      </c>
      <c r="I201" s="128" t="e">
        <f t="shared" si="4"/>
        <v>#DIV/0!</v>
      </c>
    </row>
    <row r="202" spans="1:9" x14ac:dyDescent="0.25">
      <c r="A202" s="139"/>
      <c r="B202" s="139">
        <v>311</v>
      </c>
      <c r="C202" s="139" t="s">
        <v>244</v>
      </c>
      <c r="D202" s="140"/>
      <c r="E202" s="142">
        <v>0</v>
      </c>
      <c r="F202" s="142">
        <v>0</v>
      </c>
      <c r="G202" s="142">
        <v>0</v>
      </c>
      <c r="H202" s="143">
        <v>0</v>
      </c>
      <c r="I202" s="128" t="e">
        <f t="shared" si="4"/>
        <v>#DIV/0!</v>
      </c>
    </row>
    <row r="203" spans="1:9" x14ac:dyDescent="0.25">
      <c r="A203" s="139"/>
      <c r="B203" s="144">
        <v>3111</v>
      </c>
      <c r="C203" s="144" t="s">
        <v>267</v>
      </c>
      <c r="D203" s="145" t="s">
        <v>393</v>
      </c>
      <c r="E203" s="127">
        <v>0</v>
      </c>
      <c r="F203" s="149">
        <v>0</v>
      </c>
      <c r="G203" s="127">
        <v>0</v>
      </c>
      <c r="H203" s="143">
        <v>0</v>
      </c>
      <c r="I203" s="128" t="e">
        <f t="shared" si="4"/>
        <v>#DIV/0!</v>
      </c>
    </row>
    <row r="204" spans="1:9" x14ac:dyDescent="0.25">
      <c r="A204" s="139"/>
      <c r="B204" s="144">
        <v>313</v>
      </c>
      <c r="C204" s="144" t="s">
        <v>248</v>
      </c>
      <c r="D204" s="145" t="s">
        <v>393</v>
      </c>
      <c r="E204" s="127">
        <v>0</v>
      </c>
      <c r="F204" s="149">
        <v>0</v>
      </c>
      <c r="G204" s="127">
        <v>0</v>
      </c>
      <c r="H204" s="143">
        <v>0</v>
      </c>
      <c r="I204" s="128" t="e">
        <f t="shared" si="4"/>
        <v>#DIV/0!</v>
      </c>
    </row>
    <row r="205" spans="1:9" ht="28.5" customHeight="1" x14ac:dyDescent="0.25">
      <c r="A205" s="139"/>
      <c r="B205" s="144">
        <v>3132</v>
      </c>
      <c r="C205" s="144" t="s">
        <v>249</v>
      </c>
      <c r="D205" s="145" t="s">
        <v>393</v>
      </c>
      <c r="E205" s="127">
        <v>0</v>
      </c>
      <c r="F205" s="149">
        <v>0</v>
      </c>
      <c r="G205" s="127">
        <v>0</v>
      </c>
      <c r="H205" s="143">
        <v>0</v>
      </c>
      <c r="I205" s="128" t="e">
        <f t="shared" ref="I205:I268" si="5">G205/F205*100</f>
        <v>#DIV/0!</v>
      </c>
    </row>
    <row r="206" spans="1:9" x14ac:dyDescent="0.25">
      <c r="A206" s="139"/>
      <c r="B206" s="139">
        <v>32</v>
      </c>
      <c r="C206" s="139" t="s">
        <v>191</v>
      </c>
      <c r="D206" s="140"/>
      <c r="E206" s="142">
        <v>0</v>
      </c>
      <c r="F206" s="142">
        <f>F207+F211+F209+F215</f>
        <v>16207</v>
      </c>
      <c r="G206" s="142">
        <f>G207+G211+G215</f>
        <v>2843.98</v>
      </c>
      <c r="H206" s="143" t="e">
        <f>G206/E206*100</f>
        <v>#DIV/0!</v>
      </c>
      <c r="I206" s="128">
        <f t="shared" si="5"/>
        <v>17.547849694576417</v>
      </c>
    </row>
    <row r="207" spans="1:9" ht="25.5" x14ac:dyDescent="0.25">
      <c r="A207" s="139"/>
      <c r="B207" s="139" t="s">
        <v>192</v>
      </c>
      <c r="C207" s="139" t="s">
        <v>193</v>
      </c>
      <c r="D207" s="140"/>
      <c r="E207" s="142">
        <v>0</v>
      </c>
      <c r="F207" s="142">
        <v>1890</v>
      </c>
      <c r="G207" s="142">
        <f>G208</f>
        <v>2040</v>
      </c>
      <c r="H207" s="143" t="e">
        <f>G207/E207*100</f>
        <v>#DIV/0!</v>
      </c>
      <c r="I207" s="128">
        <f t="shared" si="5"/>
        <v>107.93650793650794</v>
      </c>
    </row>
    <row r="208" spans="1:9" x14ac:dyDescent="0.25">
      <c r="A208" s="144"/>
      <c r="B208" s="144" t="s">
        <v>103</v>
      </c>
      <c r="C208" s="144" t="s">
        <v>194</v>
      </c>
      <c r="D208" s="145" t="s">
        <v>391</v>
      </c>
      <c r="E208" s="146">
        <v>0</v>
      </c>
      <c r="F208" s="146">
        <v>1890</v>
      </c>
      <c r="G208" s="146">
        <v>2040</v>
      </c>
      <c r="H208" s="128" t="e">
        <f>G208/E208*100</f>
        <v>#DIV/0!</v>
      </c>
      <c r="I208" s="128">
        <f t="shared" si="5"/>
        <v>107.93650793650794</v>
      </c>
    </row>
    <row r="209" spans="1:9" ht="25.5" x14ac:dyDescent="0.25">
      <c r="A209" s="139"/>
      <c r="B209" s="139">
        <v>322</v>
      </c>
      <c r="C209" s="139" t="s">
        <v>199</v>
      </c>
      <c r="D209" s="140"/>
      <c r="E209" s="142">
        <v>0</v>
      </c>
      <c r="F209" s="142">
        <f>F210</f>
        <v>1200</v>
      </c>
      <c r="G209" s="142">
        <f>G210</f>
        <v>0</v>
      </c>
      <c r="H209" s="143">
        <v>0</v>
      </c>
      <c r="I209" s="128">
        <f t="shared" si="5"/>
        <v>0</v>
      </c>
    </row>
    <row r="210" spans="1:9" x14ac:dyDescent="0.25">
      <c r="A210" s="139"/>
      <c r="B210" s="144">
        <v>3225</v>
      </c>
      <c r="C210" s="144" t="s">
        <v>203</v>
      </c>
      <c r="D210" s="145" t="s">
        <v>391</v>
      </c>
      <c r="E210" s="146">
        <v>0</v>
      </c>
      <c r="F210" s="152">
        <v>1200</v>
      </c>
      <c r="G210" s="146">
        <v>0</v>
      </c>
      <c r="H210" s="143">
        <v>0</v>
      </c>
      <c r="I210" s="128">
        <f t="shared" si="5"/>
        <v>0</v>
      </c>
    </row>
    <row r="211" spans="1:9" x14ac:dyDescent="0.25">
      <c r="A211" s="139"/>
      <c r="B211" s="139" t="s">
        <v>206</v>
      </c>
      <c r="C211" s="139" t="s">
        <v>207</v>
      </c>
      <c r="D211" s="140"/>
      <c r="E211" s="142">
        <f>E212+E213+E214</f>
        <v>0</v>
      </c>
      <c r="F211" s="142">
        <f>F212+F213+F214</f>
        <v>10000</v>
      </c>
      <c r="G211" s="142">
        <f>G212+G213+G214</f>
        <v>0</v>
      </c>
      <c r="H211" s="143" t="e">
        <f>G211/E211*100</f>
        <v>#DIV/0!</v>
      </c>
      <c r="I211" s="128">
        <f t="shared" si="5"/>
        <v>0</v>
      </c>
    </row>
    <row r="212" spans="1:9" ht="25.5" x14ac:dyDescent="0.25">
      <c r="A212" s="144"/>
      <c r="B212" s="144">
        <v>3232</v>
      </c>
      <c r="C212" s="144" t="s">
        <v>209</v>
      </c>
      <c r="D212" s="145" t="s">
        <v>391</v>
      </c>
      <c r="E212" s="146">
        <v>0</v>
      </c>
      <c r="F212" s="170">
        <v>10000</v>
      </c>
      <c r="G212" s="146">
        <v>0</v>
      </c>
      <c r="H212" s="128" t="e">
        <f>G212/E212*100</f>
        <v>#DIV/0!</v>
      </c>
      <c r="I212" s="128">
        <f t="shared" si="5"/>
        <v>0</v>
      </c>
    </row>
    <row r="213" spans="1:9" x14ac:dyDescent="0.25">
      <c r="A213" s="144"/>
      <c r="B213" s="144">
        <v>3235</v>
      </c>
      <c r="C213" s="144" t="s">
        <v>213</v>
      </c>
      <c r="D213" s="145" t="s">
        <v>393</v>
      </c>
      <c r="E213" s="146">
        <v>0</v>
      </c>
      <c r="F213" s="146">
        <v>0</v>
      </c>
      <c r="G213" s="146">
        <v>0</v>
      </c>
      <c r="H213" s="143">
        <v>0</v>
      </c>
      <c r="I213" s="128" t="e">
        <f t="shared" si="5"/>
        <v>#DIV/0!</v>
      </c>
    </row>
    <row r="214" spans="1:9" x14ac:dyDescent="0.25">
      <c r="A214" s="144"/>
      <c r="B214" s="144">
        <v>3239</v>
      </c>
      <c r="C214" s="144" t="s">
        <v>219</v>
      </c>
      <c r="D214" s="145" t="s">
        <v>393</v>
      </c>
      <c r="E214" s="146">
        <v>0</v>
      </c>
      <c r="F214" s="146">
        <v>0</v>
      </c>
      <c r="G214" s="146">
        <v>0</v>
      </c>
      <c r="H214" s="143">
        <v>0</v>
      </c>
      <c r="I214" s="128" t="e">
        <f t="shared" si="5"/>
        <v>#DIV/0!</v>
      </c>
    </row>
    <row r="215" spans="1:9" ht="25.5" x14ac:dyDescent="0.25">
      <c r="A215" s="144"/>
      <c r="B215" s="139">
        <v>329</v>
      </c>
      <c r="C215" s="139" t="s">
        <v>225</v>
      </c>
      <c r="D215" s="140"/>
      <c r="E215" s="142">
        <v>0</v>
      </c>
      <c r="F215" s="142">
        <f>F216+F217+F218</f>
        <v>3117</v>
      </c>
      <c r="G215" s="142">
        <f>G216+G217+G218</f>
        <v>803.98</v>
      </c>
      <c r="H215" s="143">
        <v>0</v>
      </c>
      <c r="I215" s="128">
        <f t="shared" si="5"/>
        <v>25.793391081167787</v>
      </c>
    </row>
    <row r="216" spans="1:9" ht="25.5" x14ac:dyDescent="0.25">
      <c r="A216" s="144"/>
      <c r="B216" s="144">
        <v>3299</v>
      </c>
      <c r="C216" s="144" t="s">
        <v>225</v>
      </c>
      <c r="D216" s="145" t="s">
        <v>396</v>
      </c>
      <c r="E216" s="146">
        <v>0</v>
      </c>
      <c r="F216" s="171">
        <v>817</v>
      </c>
      <c r="G216" s="146">
        <v>0</v>
      </c>
      <c r="H216" s="128">
        <v>0</v>
      </c>
      <c r="I216" s="128">
        <f t="shared" si="5"/>
        <v>0</v>
      </c>
    </row>
    <row r="217" spans="1:9" ht="25.5" x14ac:dyDescent="0.25">
      <c r="A217" s="144"/>
      <c r="B217" s="144">
        <v>3299</v>
      </c>
      <c r="C217" s="144" t="s">
        <v>225</v>
      </c>
      <c r="D217" s="145" t="s">
        <v>391</v>
      </c>
      <c r="E217" s="146">
        <v>0</v>
      </c>
      <c r="F217" s="170">
        <v>1300</v>
      </c>
      <c r="G217" s="146">
        <v>593.98</v>
      </c>
      <c r="H217" s="128" t="e">
        <f>G217/E217*100</f>
        <v>#DIV/0!</v>
      </c>
      <c r="I217" s="128">
        <f t="shared" si="5"/>
        <v>45.690769230769234</v>
      </c>
    </row>
    <row r="218" spans="1:9" ht="25.5" x14ac:dyDescent="0.25">
      <c r="A218" s="144"/>
      <c r="B218" s="144">
        <v>3299</v>
      </c>
      <c r="C218" s="144" t="s">
        <v>225</v>
      </c>
      <c r="D218" s="145" t="s">
        <v>393</v>
      </c>
      <c r="E218" s="146">
        <v>0</v>
      </c>
      <c r="F218" s="146">
        <v>1000</v>
      </c>
      <c r="G218" s="146">
        <v>210</v>
      </c>
      <c r="H218" s="128">
        <v>0</v>
      </c>
      <c r="I218" s="128">
        <f t="shared" si="5"/>
        <v>21</v>
      </c>
    </row>
    <row r="219" spans="1:9" ht="25.5" x14ac:dyDescent="0.25">
      <c r="A219" s="144"/>
      <c r="B219" s="144"/>
      <c r="C219" s="139" t="s">
        <v>382</v>
      </c>
      <c r="D219" s="145"/>
      <c r="E219" s="141">
        <v>0</v>
      </c>
      <c r="F219" s="158">
        <v>0</v>
      </c>
      <c r="G219" s="141">
        <v>0</v>
      </c>
      <c r="H219" s="143">
        <v>0</v>
      </c>
      <c r="I219" s="128" t="e">
        <f t="shared" si="5"/>
        <v>#DIV/0!</v>
      </c>
    </row>
    <row r="220" spans="1:9" x14ac:dyDescent="0.25">
      <c r="A220" s="139"/>
      <c r="B220" s="139">
        <v>32</v>
      </c>
      <c r="C220" s="139" t="s">
        <v>191</v>
      </c>
      <c r="D220" s="140"/>
      <c r="E220" s="141">
        <v>0</v>
      </c>
      <c r="F220" s="158">
        <v>0</v>
      </c>
      <c r="G220" s="141">
        <v>1237.58</v>
      </c>
      <c r="H220" s="143">
        <v>0</v>
      </c>
      <c r="I220" s="128" t="e">
        <f t="shared" si="5"/>
        <v>#DIV/0!</v>
      </c>
    </row>
    <row r="221" spans="1:9" ht="25.5" x14ac:dyDescent="0.25">
      <c r="A221" s="144"/>
      <c r="B221" s="139">
        <v>329</v>
      </c>
      <c r="C221" s="139" t="s">
        <v>225</v>
      </c>
      <c r="D221" s="145" t="s">
        <v>383</v>
      </c>
      <c r="E221" s="141">
        <v>0</v>
      </c>
      <c r="F221" s="158">
        <v>0</v>
      </c>
      <c r="G221" s="141">
        <v>1237.58</v>
      </c>
      <c r="H221" s="143">
        <v>0</v>
      </c>
      <c r="I221" s="128" t="e">
        <f t="shared" si="5"/>
        <v>#DIV/0!</v>
      </c>
    </row>
    <row r="222" spans="1:9" ht="25.5" x14ac:dyDescent="0.25">
      <c r="A222" s="144"/>
      <c r="B222" s="144" t="s">
        <v>142</v>
      </c>
      <c r="C222" s="144" t="s">
        <v>225</v>
      </c>
      <c r="D222" s="145" t="s">
        <v>383</v>
      </c>
      <c r="E222" s="126">
        <v>0</v>
      </c>
      <c r="F222" s="151">
        <v>0</v>
      </c>
      <c r="G222" s="126">
        <v>1237.58</v>
      </c>
      <c r="H222" s="143">
        <v>0</v>
      </c>
      <c r="I222" s="128" t="e">
        <f t="shared" si="5"/>
        <v>#DIV/0!</v>
      </c>
    </row>
    <row r="223" spans="1:9" x14ac:dyDescent="0.25">
      <c r="A223" s="134" t="s">
        <v>302</v>
      </c>
      <c r="B223" s="134" t="s">
        <v>188</v>
      </c>
      <c r="C223" s="134" t="s">
        <v>303</v>
      </c>
      <c r="D223" s="135"/>
      <c r="E223" s="137">
        <v>0</v>
      </c>
      <c r="F223" s="178">
        <v>45000</v>
      </c>
      <c r="G223" s="137">
        <v>248.98</v>
      </c>
      <c r="H223" s="143">
        <v>0</v>
      </c>
      <c r="I223" s="128">
        <f t="shared" si="5"/>
        <v>0.55328888888888883</v>
      </c>
    </row>
    <row r="224" spans="1:9" x14ac:dyDescent="0.25">
      <c r="A224" s="139"/>
      <c r="B224" s="139">
        <v>3</v>
      </c>
      <c r="C224" s="139" t="s">
        <v>190</v>
      </c>
      <c r="D224" s="140"/>
      <c r="E224" s="142">
        <v>0</v>
      </c>
      <c r="F224" s="158">
        <v>15000</v>
      </c>
      <c r="G224" s="142">
        <v>248.98</v>
      </c>
      <c r="H224" s="143">
        <v>0</v>
      </c>
      <c r="I224" s="128">
        <f t="shared" si="5"/>
        <v>1.6598666666666664</v>
      </c>
    </row>
    <row r="225" spans="1:9" ht="38.25" x14ac:dyDescent="0.25">
      <c r="A225" s="139"/>
      <c r="B225" s="139">
        <v>37</v>
      </c>
      <c r="C225" s="139" t="s">
        <v>304</v>
      </c>
      <c r="D225" s="140"/>
      <c r="E225" s="142">
        <v>0</v>
      </c>
      <c r="F225" s="142">
        <v>15000</v>
      </c>
      <c r="G225" s="142">
        <v>0</v>
      </c>
      <c r="H225" s="143">
        <v>0</v>
      </c>
      <c r="I225" s="128">
        <f t="shared" si="5"/>
        <v>0</v>
      </c>
    </row>
    <row r="226" spans="1:9" ht="25.5" x14ac:dyDescent="0.25">
      <c r="A226" s="139"/>
      <c r="B226" s="139" t="s">
        <v>233</v>
      </c>
      <c r="C226" s="139" t="s">
        <v>234</v>
      </c>
      <c r="D226" s="140"/>
      <c r="E226" s="142">
        <v>0</v>
      </c>
      <c r="F226" s="142">
        <v>15000</v>
      </c>
      <c r="G226" s="142">
        <v>0</v>
      </c>
      <c r="H226" s="143">
        <v>0</v>
      </c>
      <c r="I226" s="128">
        <f t="shared" si="5"/>
        <v>0</v>
      </c>
    </row>
    <row r="227" spans="1:9" ht="25.5" x14ac:dyDescent="0.25">
      <c r="A227" s="144"/>
      <c r="B227" s="144" t="s">
        <v>235</v>
      </c>
      <c r="C227" s="144" t="s">
        <v>305</v>
      </c>
      <c r="D227" s="145" t="s">
        <v>393</v>
      </c>
      <c r="E227" s="146">
        <v>0</v>
      </c>
      <c r="F227" s="146">
        <v>15000</v>
      </c>
      <c r="G227" s="146">
        <v>248.98</v>
      </c>
      <c r="H227" s="143">
        <v>0</v>
      </c>
      <c r="I227" s="128">
        <f t="shared" si="5"/>
        <v>1.6598666666666664</v>
      </c>
    </row>
    <row r="228" spans="1:9" ht="25.5" x14ac:dyDescent="0.25">
      <c r="A228" s="139"/>
      <c r="B228" s="139">
        <v>4</v>
      </c>
      <c r="C228" s="139" t="s">
        <v>306</v>
      </c>
      <c r="D228" s="140"/>
      <c r="E228" s="142">
        <v>0</v>
      </c>
      <c r="F228" s="142">
        <v>30000</v>
      </c>
      <c r="G228" s="142">
        <v>0</v>
      </c>
      <c r="H228" s="143">
        <v>0</v>
      </c>
      <c r="I228" s="128">
        <f t="shared" si="5"/>
        <v>0</v>
      </c>
    </row>
    <row r="229" spans="1:9" ht="38.25" x14ac:dyDescent="0.25">
      <c r="A229" s="139"/>
      <c r="B229" s="139">
        <v>42</v>
      </c>
      <c r="C229" s="139" t="s">
        <v>307</v>
      </c>
      <c r="D229" s="140"/>
      <c r="E229" s="142">
        <v>0</v>
      </c>
      <c r="F229" s="142">
        <v>30000</v>
      </c>
      <c r="G229" s="142">
        <v>0</v>
      </c>
      <c r="H229" s="143">
        <v>0</v>
      </c>
      <c r="I229" s="128">
        <f t="shared" si="5"/>
        <v>0</v>
      </c>
    </row>
    <row r="230" spans="1:9" ht="25.5" x14ac:dyDescent="0.25">
      <c r="A230" s="139"/>
      <c r="B230" s="139" t="s">
        <v>308</v>
      </c>
      <c r="C230" s="139" t="s">
        <v>309</v>
      </c>
      <c r="D230" s="140"/>
      <c r="E230" s="142">
        <v>0</v>
      </c>
      <c r="F230" s="158">
        <v>30000</v>
      </c>
      <c r="G230" s="142">
        <v>0</v>
      </c>
      <c r="H230" s="143">
        <v>0</v>
      </c>
      <c r="I230" s="128">
        <f t="shared" si="5"/>
        <v>0</v>
      </c>
    </row>
    <row r="231" spans="1:9" x14ac:dyDescent="0.25">
      <c r="A231" s="144"/>
      <c r="B231" s="144" t="s">
        <v>310</v>
      </c>
      <c r="C231" s="144" t="s">
        <v>311</v>
      </c>
      <c r="D231" s="145" t="s">
        <v>393</v>
      </c>
      <c r="E231" s="146">
        <v>0</v>
      </c>
      <c r="F231" s="152">
        <v>30000</v>
      </c>
      <c r="G231" s="146">
        <v>0</v>
      </c>
      <c r="H231" s="143">
        <v>0</v>
      </c>
      <c r="I231" s="128">
        <f t="shared" si="5"/>
        <v>0</v>
      </c>
    </row>
    <row r="232" spans="1:9" x14ac:dyDescent="0.25">
      <c r="A232" s="134" t="s">
        <v>312</v>
      </c>
      <c r="B232" s="134" t="s">
        <v>188</v>
      </c>
      <c r="C232" s="134" t="s">
        <v>313</v>
      </c>
      <c r="D232" s="135"/>
      <c r="E232" s="137">
        <v>0</v>
      </c>
      <c r="F232" s="137">
        <f>F233</f>
        <v>17600</v>
      </c>
      <c r="G232" s="137">
        <f>G233</f>
        <v>0</v>
      </c>
      <c r="H232" s="138" t="e">
        <f>G232/E232*100</f>
        <v>#DIV/0!</v>
      </c>
      <c r="I232" s="128">
        <f t="shared" si="5"/>
        <v>0</v>
      </c>
    </row>
    <row r="233" spans="1:9" x14ac:dyDescent="0.25">
      <c r="A233" s="139"/>
      <c r="B233" s="139">
        <v>3</v>
      </c>
      <c r="C233" s="139" t="s">
        <v>190</v>
      </c>
      <c r="D233" s="140"/>
      <c r="E233" s="142">
        <v>0</v>
      </c>
      <c r="F233" s="142">
        <f>F234</f>
        <v>17600</v>
      </c>
      <c r="G233" s="142">
        <f>G234</f>
        <v>0</v>
      </c>
      <c r="H233" s="143" t="e">
        <f>G233/E233*100</f>
        <v>#DIV/0!</v>
      </c>
      <c r="I233" s="128">
        <f t="shared" si="5"/>
        <v>0</v>
      </c>
    </row>
    <row r="234" spans="1:9" x14ac:dyDescent="0.25">
      <c r="A234" s="139"/>
      <c r="B234" s="139">
        <v>32</v>
      </c>
      <c r="C234" s="139" t="s">
        <v>191</v>
      </c>
      <c r="D234" s="140"/>
      <c r="E234" s="142">
        <v>0</v>
      </c>
      <c r="F234" s="142">
        <f>F235+F237+F242</f>
        <v>17600</v>
      </c>
      <c r="G234" s="142">
        <f>G235+G237+G242</f>
        <v>0</v>
      </c>
      <c r="H234" s="143" t="e">
        <f>G234/E234*100</f>
        <v>#DIV/0!</v>
      </c>
      <c r="I234" s="128">
        <f t="shared" si="5"/>
        <v>0</v>
      </c>
    </row>
    <row r="235" spans="1:9" ht="25.5" x14ac:dyDescent="0.25">
      <c r="A235" s="139"/>
      <c r="B235" s="139" t="s">
        <v>192</v>
      </c>
      <c r="C235" s="139" t="s">
        <v>193</v>
      </c>
      <c r="D235" s="140"/>
      <c r="E235" s="142">
        <v>0</v>
      </c>
      <c r="F235" s="172">
        <v>400</v>
      </c>
      <c r="G235" s="142">
        <v>0</v>
      </c>
      <c r="H235" s="143">
        <v>0</v>
      </c>
      <c r="I235" s="128">
        <f t="shared" si="5"/>
        <v>0</v>
      </c>
    </row>
    <row r="236" spans="1:9" x14ac:dyDescent="0.25">
      <c r="A236" s="144"/>
      <c r="B236" s="144" t="s">
        <v>103</v>
      </c>
      <c r="C236" s="144" t="s">
        <v>194</v>
      </c>
      <c r="D236" s="145" t="s">
        <v>395</v>
      </c>
      <c r="E236" s="146">
        <v>0</v>
      </c>
      <c r="F236" s="152">
        <v>400</v>
      </c>
      <c r="G236" s="146">
        <v>0</v>
      </c>
      <c r="H236" s="128">
        <v>0</v>
      </c>
      <c r="I236" s="128">
        <f t="shared" si="5"/>
        <v>0</v>
      </c>
    </row>
    <row r="237" spans="1:9" x14ac:dyDescent="0.25">
      <c r="A237" s="139"/>
      <c r="B237" s="139" t="s">
        <v>206</v>
      </c>
      <c r="C237" s="139" t="s">
        <v>207</v>
      </c>
      <c r="D237" s="140"/>
      <c r="E237" s="142">
        <f>E238+E239+E240+E241</f>
        <v>0</v>
      </c>
      <c r="F237" s="142">
        <f>F238+F239+F240+F241</f>
        <v>2200</v>
      </c>
      <c r="G237" s="142">
        <f>G238+G239+G240+G241</f>
        <v>0</v>
      </c>
      <c r="H237" s="143">
        <v>0</v>
      </c>
      <c r="I237" s="128">
        <f t="shared" si="5"/>
        <v>0</v>
      </c>
    </row>
    <row r="238" spans="1:9" ht="25.5" x14ac:dyDescent="0.25">
      <c r="A238" s="144"/>
      <c r="B238" s="144">
        <v>3231</v>
      </c>
      <c r="C238" s="144" t="s">
        <v>208</v>
      </c>
      <c r="D238" s="145" t="s">
        <v>395</v>
      </c>
      <c r="E238" s="146">
        <v>0</v>
      </c>
      <c r="F238" s="152">
        <v>200</v>
      </c>
      <c r="G238" s="146">
        <v>0</v>
      </c>
      <c r="H238" s="128">
        <v>0</v>
      </c>
      <c r="I238" s="128">
        <f t="shared" si="5"/>
        <v>0</v>
      </c>
    </row>
    <row r="239" spans="1:9" ht="25.5" x14ac:dyDescent="0.25">
      <c r="A239" s="144"/>
      <c r="B239" s="144">
        <v>3232</v>
      </c>
      <c r="C239" s="144" t="s">
        <v>209</v>
      </c>
      <c r="D239" s="145" t="s">
        <v>396</v>
      </c>
      <c r="E239" s="146">
        <v>0</v>
      </c>
      <c r="F239" s="152">
        <v>0</v>
      </c>
      <c r="G239" s="146">
        <v>0</v>
      </c>
      <c r="H239" s="128">
        <v>0</v>
      </c>
      <c r="I239" s="128" t="e">
        <f t="shared" si="5"/>
        <v>#DIV/0!</v>
      </c>
    </row>
    <row r="240" spans="1:9" x14ac:dyDescent="0.25">
      <c r="A240" s="144"/>
      <c r="B240" s="144">
        <v>3235</v>
      </c>
      <c r="C240" s="144" t="s">
        <v>213</v>
      </c>
      <c r="D240" s="145" t="s">
        <v>396</v>
      </c>
      <c r="E240" s="146">
        <v>0</v>
      </c>
      <c r="F240" s="152">
        <v>0</v>
      </c>
      <c r="G240" s="146">
        <v>0</v>
      </c>
      <c r="H240" s="128">
        <v>0</v>
      </c>
      <c r="I240" s="128" t="e">
        <f t="shared" si="5"/>
        <v>#DIV/0!</v>
      </c>
    </row>
    <row r="241" spans="1:9" x14ac:dyDescent="0.25">
      <c r="A241" s="144"/>
      <c r="B241" s="144">
        <v>3239</v>
      </c>
      <c r="C241" s="144" t="s">
        <v>219</v>
      </c>
      <c r="D241" s="145" t="s">
        <v>395</v>
      </c>
      <c r="E241" s="146">
        <v>0</v>
      </c>
      <c r="F241" s="152">
        <v>2000</v>
      </c>
      <c r="G241" s="146">
        <v>0</v>
      </c>
      <c r="H241" s="128">
        <v>0</v>
      </c>
      <c r="I241" s="128">
        <f t="shared" si="5"/>
        <v>0</v>
      </c>
    </row>
    <row r="242" spans="1:9" ht="25.5" x14ac:dyDescent="0.25">
      <c r="A242" s="139"/>
      <c r="B242" s="139" t="s">
        <v>221</v>
      </c>
      <c r="C242" s="139" t="s">
        <v>222</v>
      </c>
      <c r="D242" s="140"/>
      <c r="E242" s="142">
        <v>0</v>
      </c>
      <c r="F242" s="158">
        <v>15000</v>
      </c>
      <c r="G242" s="142">
        <v>0</v>
      </c>
      <c r="H242" s="143" t="e">
        <f>G242/E242*100</f>
        <v>#DIV/0!</v>
      </c>
      <c r="I242" s="128">
        <f t="shared" si="5"/>
        <v>0</v>
      </c>
    </row>
    <row r="243" spans="1:9" ht="25.5" x14ac:dyDescent="0.25">
      <c r="A243" s="144"/>
      <c r="B243" s="144" t="s">
        <v>142</v>
      </c>
      <c r="C243" s="144" t="s">
        <v>225</v>
      </c>
      <c r="D243" s="145" t="s">
        <v>395</v>
      </c>
      <c r="E243" s="146">
        <v>0</v>
      </c>
      <c r="F243" s="152">
        <v>15000</v>
      </c>
      <c r="G243" s="146">
        <v>0</v>
      </c>
      <c r="H243" s="128" t="e">
        <f>G243/E243*100</f>
        <v>#DIV/0!</v>
      </c>
      <c r="I243" s="128">
        <f t="shared" si="5"/>
        <v>0</v>
      </c>
    </row>
    <row r="244" spans="1:9" ht="25.5" x14ac:dyDescent="0.25">
      <c r="A244" s="134" t="s">
        <v>314</v>
      </c>
      <c r="B244" s="134" t="s">
        <v>188</v>
      </c>
      <c r="C244" s="134" t="s">
        <v>315</v>
      </c>
      <c r="D244" s="135"/>
      <c r="E244" s="137">
        <v>0</v>
      </c>
      <c r="F244" s="177">
        <v>0</v>
      </c>
      <c r="G244" s="137">
        <v>0</v>
      </c>
      <c r="H244" s="138">
        <v>0</v>
      </c>
      <c r="I244" s="128" t="e">
        <f t="shared" si="5"/>
        <v>#DIV/0!</v>
      </c>
    </row>
    <row r="245" spans="1:9" ht="25.5" x14ac:dyDescent="0.25">
      <c r="A245" s="144"/>
      <c r="B245" s="139">
        <v>37</v>
      </c>
      <c r="C245" s="139" t="s">
        <v>232</v>
      </c>
      <c r="D245" s="145"/>
      <c r="E245" s="142">
        <v>0</v>
      </c>
      <c r="F245" s="172">
        <v>0</v>
      </c>
      <c r="G245" s="142">
        <v>0</v>
      </c>
      <c r="H245" s="143">
        <v>0</v>
      </c>
      <c r="I245" s="128" t="e">
        <f t="shared" si="5"/>
        <v>#DIV/0!</v>
      </c>
    </row>
    <row r="246" spans="1:9" ht="25.5" x14ac:dyDescent="0.25">
      <c r="A246" s="139"/>
      <c r="B246" s="139" t="s">
        <v>233</v>
      </c>
      <c r="C246" s="139" t="s">
        <v>234</v>
      </c>
      <c r="D246" s="140"/>
      <c r="E246" s="142">
        <v>0</v>
      </c>
      <c r="F246" s="158">
        <v>0</v>
      </c>
      <c r="G246" s="142">
        <v>0</v>
      </c>
      <c r="H246" s="143">
        <v>0</v>
      </c>
      <c r="I246" s="128" t="e">
        <f t="shared" si="5"/>
        <v>#DIV/0!</v>
      </c>
    </row>
    <row r="247" spans="1:9" x14ac:dyDescent="0.25">
      <c r="A247" s="144"/>
      <c r="B247" s="144" t="s">
        <v>235</v>
      </c>
      <c r="C247" s="144" t="s">
        <v>236</v>
      </c>
      <c r="D247" s="145" t="s">
        <v>393</v>
      </c>
      <c r="E247" s="146">
        <v>0</v>
      </c>
      <c r="F247" s="152">
        <v>0</v>
      </c>
      <c r="G247" s="146">
        <v>0</v>
      </c>
      <c r="H247" s="128" t="e">
        <f>G247/E247*100</f>
        <v>#DIV/0!</v>
      </c>
      <c r="I247" s="128" t="e">
        <f t="shared" si="5"/>
        <v>#DIV/0!</v>
      </c>
    </row>
    <row r="248" spans="1:9" x14ac:dyDescent="0.25">
      <c r="A248" s="134" t="s">
        <v>316</v>
      </c>
      <c r="B248" s="134" t="s">
        <v>188</v>
      </c>
      <c r="C248" s="134" t="s">
        <v>317</v>
      </c>
      <c r="D248" s="135"/>
      <c r="E248" s="160">
        <v>2620</v>
      </c>
      <c r="F248" s="177">
        <v>1500</v>
      </c>
      <c r="G248" s="160">
        <v>0</v>
      </c>
      <c r="H248" s="138">
        <v>0</v>
      </c>
      <c r="I248" s="128">
        <f t="shared" si="5"/>
        <v>0</v>
      </c>
    </row>
    <row r="249" spans="1:9" x14ac:dyDescent="0.25">
      <c r="A249" s="139"/>
      <c r="B249" s="139">
        <v>3</v>
      </c>
      <c r="C249" s="139" t="s">
        <v>190</v>
      </c>
      <c r="D249" s="140"/>
      <c r="E249" s="142">
        <v>2620</v>
      </c>
      <c r="F249" s="172">
        <v>1500</v>
      </c>
      <c r="G249" s="142">
        <v>0</v>
      </c>
      <c r="H249" s="143">
        <v>0</v>
      </c>
      <c r="I249" s="128">
        <f t="shared" si="5"/>
        <v>0</v>
      </c>
    </row>
    <row r="250" spans="1:9" x14ac:dyDescent="0.25">
      <c r="A250" s="139"/>
      <c r="B250" s="139">
        <v>32</v>
      </c>
      <c r="C250" s="139" t="s">
        <v>191</v>
      </c>
      <c r="D250" s="140"/>
      <c r="E250" s="142">
        <v>2620</v>
      </c>
      <c r="F250" s="172">
        <v>1500</v>
      </c>
      <c r="G250" s="142">
        <v>0</v>
      </c>
      <c r="H250" s="143">
        <v>0</v>
      </c>
      <c r="I250" s="128">
        <f t="shared" si="5"/>
        <v>0</v>
      </c>
    </row>
    <row r="251" spans="1:9" ht="25.5" x14ac:dyDescent="0.25">
      <c r="A251" s="139"/>
      <c r="B251" s="139" t="s">
        <v>192</v>
      </c>
      <c r="C251" s="139" t="s">
        <v>193</v>
      </c>
      <c r="D251" s="140"/>
      <c r="E251" s="142">
        <v>0</v>
      </c>
      <c r="F251" s="174">
        <v>200</v>
      </c>
      <c r="G251" s="142">
        <v>0</v>
      </c>
      <c r="H251" s="143">
        <v>0</v>
      </c>
      <c r="I251" s="128">
        <f t="shared" si="5"/>
        <v>0</v>
      </c>
    </row>
    <row r="252" spans="1:9" x14ac:dyDescent="0.25">
      <c r="A252" s="144"/>
      <c r="B252" s="144" t="s">
        <v>103</v>
      </c>
      <c r="C252" s="144" t="s">
        <v>194</v>
      </c>
      <c r="D252" s="145" t="s">
        <v>393</v>
      </c>
      <c r="E252" s="146">
        <v>0</v>
      </c>
      <c r="F252" s="170">
        <v>0</v>
      </c>
      <c r="G252" s="146">
        <v>0</v>
      </c>
      <c r="H252" s="128">
        <v>0</v>
      </c>
      <c r="I252" s="128" t="e">
        <f t="shared" si="5"/>
        <v>#DIV/0!</v>
      </c>
    </row>
    <row r="253" spans="1:9" ht="25.5" x14ac:dyDescent="0.25">
      <c r="A253" s="144"/>
      <c r="B253" s="144">
        <v>3213</v>
      </c>
      <c r="C253" s="144" t="s">
        <v>196</v>
      </c>
      <c r="D253" s="145" t="s">
        <v>393</v>
      </c>
      <c r="E253" s="146">
        <v>0</v>
      </c>
      <c r="F253" s="170">
        <v>0</v>
      </c>
      <c r="G253" s="146">
        <v>0</v>
      </c>
      <c r="H253" s="128">
        <v>0</v>
      </c>
      <c r="I253" s="128" t="e">
        <f t="shared" si="5"/>
        <v>#DIV/0!</v>
      </c>
    </row>
    <row r="254" spans="1:9" ht="25.5" x14ac:dyDescent="0.25">
      <c r="A254" s="139"/>
      <c r="B254" s="139" t="s">
        <v>198</v>
      </c>
      <c r="C254" s="139" t="s">
        <v>199</v>
      </c>
      <c r="D254" s="140"/>
      <c r="E254" s="142">
        <v>0</v>
      </c>
      <c r="F254" s="174">
        <v>0</v>
      </c>
      <c r="G254" s="142">
        <v>0</v>
      </c>
      <c r="H254" s="143">
        <v>0</v>
      </c>
      <c r="I254" s="128" t="e">
        <f t="shared" si="5"/>
        <v>#DIV/0!</v>
      </c>
    </row>
    <row r="255" spans="1:9" ht="25.5" x14ac:dyDescent="0.25">
      <c r="A255" s="144"/>
      <c r="B255" s="144" t="s">
        <v>110</v>
      </c>
      <c r="C255" s="144" t="s">
        <v>200</v>
      </c>
      <c r="D255" s="145" t="s">
        <v>393</v>
      </c>
      <c r="E255" s="146">
        <v>0</v>
      </c>
      <c r="F255" s="170">
        <v>0</v>
      </c>
      <c r="G255" s="146">
        <v>0</v>
      </c>
      <c r="H255" s="128">
        <v>0</v>
      </c>
      <c r="I255" s="128" t="e">
        <f t="shared" si="5"/>
        <v>#DIV/0!</v>
      </c>
    </row>
    <row r="256" spans="1:9" x14ac:dyDescent="0.25">
      <c r="A256" s="139"/>
      <c r="B256" s="139" t="s">
        <v>206</v>
      </c>
      <c r="C256" s="139" t="s">
        <v>207</v>
      </c>
      <c r="D256" s="140"/>
      <c r="E256" s="142">
        <v>2620</v>
      </c>
      <c r="F256" s="174">
        <v>1300</v>
      </c>
      <c r="G256" s="142">
        <v>0</v>
      </c>
      <c r="H256" s="143">
        <v>0</v>
      </c>
      <c r="I256" s="128">
        <f t="shared" si="5"/>
        <v>0</v>
      </c>
    </row>
    <row r="257" spans="1:9" x14ac:dyDescent="0.25">
      <c r="A257" s="144"/>
      <c r="B257" s="144">
        <v>3239</v>
      </c>
      <c r="C257" s="144" t="s">
        <v>219</v>
      </c>
      <c r="D257" s="145" t="s">
        <v>393</v>
      </c>
      <c r="E257" s="146">
        <v>2620</v>
      </c>
      <c r="F257" s="170">
        <v>1300</v>
      </c>
      <c r="G257" s="146">
        <v>0</v>
      </c>
      <c r="H257" s="128">
        <v>0</v>
      </c>
      <c r="I257" s="128">
        <f t="shared" si="5"/>
        <v>0</v>
      </c>
    </row>
    <row r="258" spans="1:9" ht="25.5" x14ac:dyDescent="0.25">
      <c r="A258" s="134" t="s">
        <v>318</v>
      </c>
      <c r="B258" s="134" t="s">
        <v>188</v>
      </c>
      <c r="C258" s="134" t="s">
        <v>319</v>
      </c>
      <c r="D258" s="135"/>
      <c r="E258" s="137">
        <v>0</v>
      </c>
      <c r="F258" s="175">
        <v>250</v>
      </c>
      <c r="G258" s="137">
        <v>0</v>
      </c>
      <c r="H258" s="138">
        <v>0</v>
      </c>
      <c r="I258" s="128">
        <f t="shared" si="5"/>
        <v>0</v>
      </c>
    </row>
    <row r="259" spans="1:9" x14ac:dyDescent="0.25">
      <c r="A259" s="139"/>
      <c r="B259" s="139">
        <v>3</v>
      </c>
      <c r="C259" s="139" t="s">
        <v>190</v>
      </c>
      <c r="D259" s="140"/>
      <c r="E259" s="142">
        <v>0</v>
      </c>
      <c r="F259" s="174">
        <v>250</v>
      </c>
      <c r="G259" s="142">
        <v>0</v>
      </c>
      <c r="H259" s="143">
        <v>0</v>
      </c>
      <c r="I259" s="128">
        <f t="shared" si="5"/>
        <v>0</v>
      </c>
    </row>
    <row r="260" spans="1:9" x14ac:dyDescent="0.25">
      <c r="A260" s="139"/>
      <c r="B260" s="139">
        <v>32</v>
      </c>
      <c r="C260" s="139" t="s">
        <v>191</v>
      </c>
      <c r="D260" s="140"/>
      <c r="E260" s="142">
        <v>0</v>
      </c>
      <c r="F260" s="174">
        <f t="shared" ref="F260" si="6">SUM(F261,F263,F266)</f>
        <v>0</v>
      </c>
      <c r="G260" s="142">
        <v>0</v>
      </c>
      <c r="H260" s="143">
        <v>0</v>
      </c>
      <c r="I260" s="128" t="e">
        <f t="shared" si="5"/>
        <v>#DIV/0!</v>
      </c>
    </row>
    <row r="261" spans="1:9" ht="25.5" x14ac:dyDescent="0.25">
      <c r="A261" s="139"/>
      <c r="B261" s="139" t="s">
        <v>192</v>
      </c>
      <c r="C261" s="139" t="s">
        <v>193</v>
      </c>
      <c r="D261" s="140"/>
      <c r="E261" s="146">
        <v>0</v>
      </c>
      <c r="F261" s="174">
        <v>0</v>
      </c>
      <c r="G261" s="146">
        <v>0</v>
      </c>
      <c r="H261" s="128">
        <v>0</v>
      </c>
      <c r="I261" s="128" t="e">
        <f t="shared" si="5"/>
        <v>#DIV/0!</v>
      </c>
    </row>
    <row r="262" spans="1:9" x14ac:dyDescent="0.25">
      <c r="A262" s="144"/>
      <c r="B262" s="144" t="s">
        <v>103</v>
      </c>
      <c r="C262" s="144" t="s">
        <v>194</v>
      </c>
      <c r="D262" s="145" t="s">
        <v>393</v>
      </c>
      <c r="E262" s="146">
        <v>0</v>
      </c>
      <c r="F262" s="170">
        <v>30</v>
      </c>
      <c r="G262" s="146">
        <v>0</v>
      </c>
      <c r="H262" s="128">
        <v>0</v>
      </c>
      <c r="I262" s="128">
        <f t="shared" si="5"/>
        <v>0</v>
      </c>
    </row>
    <row r="263" spans="1:9" ht="25.5" x14ac:dyDescent="0.25">
      <c r="A263" s="139"/>
      <c r="B263" s="139" t="s">
        <v>198</v>
      </c>
      <c r="C263" s="139" t="s">
        <v>199</v>
      </c>
      <c r="D263" s="140"/>
      <c r="E263" s="142">
        <v>0</v>
      </c>
      <c r="F263" s="174">
        <v>0</v>
      </c>
      <c r="G263" s="142">
        <v>0</v>
      </c>
      <c r="H263" s="143">
        <v>0</v>
      </c>
      <c r="I263" s="128" t="e">
        <f t="shared" si="5"/>
        <v>#DIV/0!</v>
      </c>
    </row>
    <row r="264" spans="1:9" ht="25.5" x14ac:dyDescent="0.25">
      <c r="A264" s="144"/>
      <c r="B264" s="144" t="s">
        <v>110</v>
      </c>
      <c r="C264" s="144" t="s">
        <v>200</v>
      </c>
      <c r="D264" s="145" t="s">
        <v>393</v>
      </c>
      <c r="E264" s="146">
        <v>0</v>
      </c>
      <c r="F264" s="170">
        <v>220</v>
      </c>
      <c r="G264" s="146">
        <v>0</v>
      </c>
      <c r="H264" s="128">
        <v>0</v>
      </c>
      <c r="I264" s="128">
        <f t="shared" si="5"/>
        <v>0</v>
      </c>
    </row>
    <row r="265" spans="1:9" x14ac:dyDescent="0.25">
      <c r="A265" s="144"/>
      <c r="B265" s="144">
        <v>3225</v>
      </c>
      <c r="C265" s="144" t="s">
        <v>203</v>
      </c>
      <c r="D265" s="145" t="s">
        <v>393</v>
      </c>
      <c r="E265" s="146">
        <v>0</v>
      </c>
      <c r="F265" s="170">
        <v>0</v>
      </c>
      <c r="G265" s="146">
        <v>0</v>
      </c>
      <c r="H265" s="128">
        <v>0</v>
      </c>
      <c r="I265" s="128" t="e">
        <f t="shared" si="5"/>
        <v>#DIV/0!</v>
      </c>
    </row>
    <row r="266" spans="1:9" ht="25.5" x14ac:dyDescent="0.25">
      <c r="A266" s="139"/>
      <c r="B266" s="139" t="s">
        <v>221</v>
      </c>
      <c r="C266" s="139" t="s">
        <v>222</v>
      </c>
      <c r="D266" s="140"/>
      <c r="E266" s="142">
        <v>0</v>
      </c>
      <c r="F266" s="174">
        <v>0</v>
      </c>
      <c r="G266" s="142">
        <v>0</v>
      </c>
      <c r="H266" s="143">
        <v>0</v>
      </c>
      <c r="I266" s="128" t="e">
        <f t="shared" si="5"/>
        <v>#DIV/0!</v>
      </c>
    </row>
    <row r="267" spans="1:9" ht="25.5" x14ac:dyDescent="0.25">
      <c r="A267" s="144"/>
      <c r="B267" s="144" t="s">
        <v>142</v>
      </c>
      <c r="C267" s="144" t="s">
        <v>225</v>
      </c>
      <c r="D267" s="145" t="s">
        <v>393</v>
      </c>
      <c r="E267" s="146">
        <v>0</v>
      </c>
      <c r="F267" s="170">
        <v>0</v>
      </c>
      <c r="G267" s="146">
        <v>0</v>
      </c>
      <c r="H267" s="128">
        <v>0</v>
      </c>
      <c r="I267" s="128" t="e">
        <f t="shared" si="5"/>
        <v>#DIV/0!</v>
      </c>
    </row>
    <row r="268" spans="1:9" ht="25.5" x14ac:dyDescent="0.25">
      <c r="A268" s="144"/>
      <c r="B268" s="144">
        <v>3691</v>
      </c>
      <c r="C268" s="144" t="s">
        <v>320</v>
      </c>
      <c r="D268" s="145"/>
      <c r="E268" s="146">
        <v>0</v>
      </c>
      <c r="F268" s="152">
        <v>0</v>
      </c>
      <c r="G268" s="146">
        <v>0</v>
      </c>
      <c r="H268" s="128">
        <v>0</v>
      </c>
      <c r="I268" s="128" t="e">
        <f t="shared" si="5"/>
        <v>#DIV/0!</v>
      </c>
    </row>
    <row r="269" spans="1:9" x14ac:dyDescent="0.25">
      <c r="A269" s="134" t="s">
        <v>321</v>
      </c>
      <c r="B269" s="134" t="s">
        <v>188</v>
      </c>
      <c r="C269" s="134" t="s">
        <v>322</v>
      </c>
      <c r="D269" s="135"/>
      <c r="E269" s="161">
        <v>0</v>
      </c>
      <c r="F269" s="178">
        <v>1300</v>
      </c>
      <c r="G269" s="161">
        <v>1400</v>
      </c>
      <c r="H269" s="138" t="e">
        <f>G269/E269*100</f>
        <v>#DIV/0!</v>
      </c>
      <c r="I269" s="128">
        <f t="shared" ref="I269:I332" si="7">G269/F269*100</f>
        <v>107.69230769230769</v>
      </c>
    </row>
    <row r="270" spans="1:9" x14ac:dyDescent="0.25">
      <c r="A270" s="139"/>
      <c r="B270" s="139">
        <v>3</v>
      </c>
      <c r="C270" s="139" t="s">
        <v>190</v>
      </c>
      <c r="D270" s="140"/>
      <c r="E270" s="142">
        <v>0</v>
      </c>
      <c r="F270" s="158">
        <v>1300</v>
      </c>
      <c r="G270" s="142">
        <v>1400</v>
      </c>
      <c r="H270" s="143" t="e">
        <f>G270/E270*100</f>
        <v>#DIV/0!</v>
      </c>
      <c r="I270" s="128">
        <f t="shared" si="7"/>
        <v>107.69230769230769</v>
      </c>
    </row>
    <row r="271" spans="1:9" x14ac:dyDescent="0.25">
      <c r="A271" s="139"/>
      <c r="B271" s="139">
        <v>32</v>
      </c>
      <c r="C271" s="139" t="s">
        <v>191</v>
      </c>
      <c r="D271" s="140"/>
      <c r="E271" s="142">
        <v>0</v>
      </c>
      <c r="F271" s="158">
        <v>1300</v>
      </c>
      <c r="G271" s="142">
        <v>1400</v>
      </c>
      <c r="H271" s="143" t="e">
        <f>G271/E271*100</f>
        <v>#DIV/0!</v>
      </c>
      <c r="I271" s="128">
        <f t="shared" si="7"/>
        <v>107.69230769230769</v>
      </c>
    </row>
    <row r="272" spans="1:9" ht="25.5" x14ac:dyDescent="0.25">
      <c r="A272" s="139"/>
      <c r="B272" s="139" t="s">
        <v>198</v>
      </c>
      <c r="C272" s="139" t="s">
        <v>199</v>
      </c>
      <c r="D272" s="140"/>
      <c r="E272" s="142">
        <v>0</v>
      </c>
      <c r="F272" s="174">
        <v>370</v>
      </c>
      <c r="G272" s="142">
        <v>0</v>
      </c>
      <c r="H272" s="143">
        <v>0</v>
      </c>
      <c r="I272" s="128">
        <f t="shared" si="7"/>
        <v>0</v>
      </c>
    </row>
    <row r="273" spans="1:9" ht="25.5" x14ac:dyDescent="0.25">
      <c r="A273" s="144"/>
      <c r="B273" s="144" t="s">
        <v>110</v>
      </c>
      <c r="C273" s="144" t="s">
        <v>200</v>
      </c>
      <c r="D273" s="145" t="s">
        <v>384</v>
      </c>
      <c r="E273" s="146">
        <v>0</v>
      </c>
      <c r="F273" s="170">
        <v>370</v>
      </c>
      <c r="G273" s="146">
        <v>370</v>
      </c>
      <c r="H273" s="128">
        <v>0</v>
      </c>
      <c r="I273" s="128">
        <f t="shared" si="7"/>
        <v>100</v>
      </c>
    </row>
    <row r="274" spans="1:9" x14ac:dyDescent="0.25">
      <c r="A274" s="144"/>
      <c r="B274" s="144">
        <v>3225</v>
      </c>
      <c r="C274" s="144" t="s">
        <v>203</v>
      </c>
      <c r="D274" s="145" t="s">
        <v>384</v>
      </c>
      <c r="E274" s="146">
        <v>0</v>
      </c>
      <c r="F274" s="170">
        <v>0</v>
      </c>
      <c r="G274" s="146">
        <v>0</v>
      </c>
      <c r="H274" s="128">
        <v>0</v>
      </c>
      <c r="I274" s="128" t="e">
        <f t="shared" si="7"/>
        <v>#DIV/0!</v>
      </c>
    </row>
    <row r="275" spans="1:9" x14ac:dyDescent="0.25">
      <c r="A275" s="139"/>
      <c r="B275" s="139">
        <v>323</v>
      </c>
      <c r="C275" s="139" t="s">
        <v>207</v>
      </c>
      <c r="D275" s="140"/>
      <c r="E275" s="142">
        <v>0</v>
      </c>
      <c r="F275" s="174">
        <v>559.01</v>
      </c>
      <c r="G275" s="142">
        <v>0</v>
      </c>
      <c r="H275" s="143">
        <v>0</v>
      </c>
      <c r="I275" s="128">
        <f t="shared" si="7"/>
        <v>0</v>
      </c>
    </row>
    <row r="276" spans="1:9" x14ac:dyDescent="0.25">
      <c r="A276" s="139"/>
      <c r="B276" s="144">
        <v>3239</v>
      </c>
      <c r="C276" s="144" t="s">
        <v>219</v>
      </c>
      <c r="D276" s="145"/>
      <c r="E276" s="146">
        <v>0</v>
      </c>
      <c r="F276" s="170">
        <v>559.01</v>
      </c>
      <c r="G276" s="146">
        <v>660</v>
      </c>
      <c r="H276" s="128">
        <v>0</v>
      </c>
      <c r="I276" s="128">
        <f t="shared" si="7"/>
        <v>118.06586644246077</v>
      </c>
    </row>
    <row r="277" spans="1:9" ht="25.5" x14ac:dyDescent="0.25">
      <c r="A277" s="139"/>
      <c r="B277" s="139" t="s">
        <v>221</v>
      </c>
      <c r="C277" s="139" t="s">
        <v>222</v>
      </c>
      <c r="D277" s="140"/>
      <c r="E277" s="142">
        <v>0</v>
      </c>
      <c r="F277" s="174">
        <v>370.99</v>
      </c>
      <c r="G277" s="142">
        <v>0</v>
      </c>
      <c r="H277" s="143">
        <v>0</v>
      </c>
      <c r="I277" s="128">
        <f t="shared" si="7"/>
        <v>0</v>
      </c>
    </row>
    <row r="278" spans="1:9" ht="25.5" x14ac:dyDescent="0.25">
      <c r="A278" s="144"/>
      <c r="B278" s="144" t="s">
        <v>142</v>
      </c>
      <c r="C278" s="144" t="s">
        <v>225</v>
      </c>
      <c r="D278" s="145" t="s">
        <v>384</v>
      </c>
      <c r="E278" s="146">
        <v>0</v>
      </c>
      <c r="F278" s="170">
        <v>370.99</v>
      </c>
      <c r="G278" s="146">
        <v>370</v>
      </c>
      <c r="H278" s="128" t="e">
        <f>G278/E278*100</f>
        <v>#DIV/0!</v>
      </c>
      <c r="I278" s="128">
        <f t="shared" si="7"/>
        <v>99.733146445995843</v>
      </c>
    </row>
    <row r="279" spans="1:9" x14ac:dyDescent="0.25">
      <c r="A279" s="134" t="s">
        <v>323</v>
      </c>
      <c r="B279" s="134" t="s">
        <v>188</v>
      </c>
      <c r="C279" s="134" t="s">
        <v>324</v>
      </c>
      <c r="D279" s="135"/>
      <c r="E279" s="156">
        <v>0</v>
      </c>
      <c r="F279" s="178">
        <v>408</v>
      </c>
      <c r="G279" s="160">
        <v>336</v>
      </c>
      <c r="H279" s="138" t="e">
        <f>G279/E279*100</f>
        <v>#DIV/0!</v>
      </c>
      <c r="I279" s="128">
        <f t="shared" si="7"/>
        <v>82.35294117647058</v>
      </c>
    </row>
    <row r="280" spans="1:9" x14ac:dyDescent="0.25">
      <c r="A280" s="139"/>
      <c r="B280" s="139">
        <v>3</v>
      </c>
      <c r="C280" s="139" t="s">
        <v>190</v>
      </c>
      <c r="D280" s="140"/>
      <c r="E280" s="157">
        <v>0</v>
      </c>
      <c r="F280" s="158">
        <v>408</v>
      </c>
      <c r="G280" s="150">
        <v>336</v>
      </c>
      <c r="H280" s="143" t="e">
        <f>G280/E280*100</f>
        <v>#DIV/0!</v>
      </c>
      <c r="I280" s="128">
        <f t="shared" si="7"/>
        <v>82.35294117647058</v>
      </c>
    </row>
    <row r="281" spans="1:9" x14ac:dyDescent="0.25">
      <c r="A281" s="139"/>
      <c r="B281" s="139">
        <v>31</v>
      </c>
      <c r="C281" s="139" t="s">
        <v>243</v>
      </c>
      <c r="D281" s="140"/>
      <c r="E281" s="157">
        <v>0</v>
      </c>
      <c r="F281" s="158">
        <v>408</v>
      </c>
      <c r="G281" s="150">
        <v>336</v>
      </c>
      <c r="H281" s="143" t="e">
        <f>G281/E281*100</f>
        <v>#DIV/0!</v>
      </c>
      <c r="I281" s="128">
        <f t="shared" si="7"/>
        <v>82.35294117647058</v>
      </c>
    </row>
    <row r="282" spans="1:9" x14ac:dyDescent="0.25">
      <c r="A282" s="139"/>
      <c r="B282" s="139">
        <v>311</v>
      </c>
      <c r="C282" s="139" t="s">
        <v>244</v>
      </c>
      <c r="D282" s="140"/>
      <c r="E282" s="157">
        <v>0</v>
      </c>
      <c r="F282" s="174">
        <v>350</v>
      </c>
      <c r="G282" s="150">
        <v>288.41000000000003</v>
      </c>
      <c r="H282" s="143" t="e">
        <f>G282/E282*100</f>
        <v>#DIV/0!</v>
      </c>
      <c r="I282" s="128">
        <f t="shared" si="7"/>
        <v>82.402857142857158</v>
      </c>
    </row>
    <row r="283" spans="1:9" x14ac:dyDescent="0.25">
      <c r="A283" s="144"/>
      <c r="B283" s="144">
        <v>3111</v>
      </c>
      <c r="C283" s="144" t="s">
        <v>267</v>
      </c>
      <c r="D283" s="145" t="s">
        <v>393</v>
      </c>
      <c r="E283" s="147">
        <v>0</v>
      </c>
      <c r="F283" s="170">
        <v>350</v>
      </c>
      <c r="G283" s="148">
        <v>288.41000000000003</v>
      </c>
      <c r="H283" s="128" t="e">
        <f>G283/E283*100</f>
        <v>#DIV/0!</v>
      </c>
      <c r="I283" s="128">
        <f t="shared" si="7"/>
        <v>82.402857142857158</v>
      </c>
    </row>
    <row r="284" spans="1:9" x14ac:dyDescent="0.25">
      <c r="A284" s="139"/>
      <c r="B284" s="139">
        <v>313</v>
      </c>
      <c r="C284" s="139" t="s">
        <v>248</v>
      </c>
      <c r="D284" s="140"/>
      <c r="E284" s="157">
        <v>0</v>
      </c>
      <c r="F284" s="174">
        <v>58</v>
      </c>
      <c r="G284" s="150">
        <v>47.59</v>
      </c>
      <c r="H284" s="143" t="e">
        <f>G284/E284*100</f>
        <v>#DIV/0!</v>
      </c>
      <c r="I284" s="128">
        <f t="shared" si="7"/>
        <v>82.051724137931032</v>
      </c>
    </row>
    <row r="285" spans="1:9" ht="25.5" x14ac:dyDescent="0.25">
      <c r="A285" s="144"/>
      <c r="B285" s="144">
        <v>3132</v>
      </c>
      <c r="C285" s="144" t="s">
        <v>249</v>
      </c>
      <c r="D285" s="145" t="s">
        <v>393</v>
      </c>
      <c r="E285" s="147">
        <v>0</v>
      </c>
      <c r="F285" s="170">
        <v>58</v>
      </c>
      <c r="G285" s="148">
        <v>47.59</v>
      </c>
      <c r="H285" s="128" t="e">
        <f>G285/E285*100</f>
        <v>#DIV/0!</v>
      </c>
      <c r="I285" s="128">
        <f t="shared" si="7"/>
        <v>82.051724137931032</v>
      </c>
    </row>
    <row r="286" spans="1:9" ht="25.5" x14ac:dyDescent="0.25">
      <c r="A286" s="134" t="s">
        <v>325</v>
      </c>
      <c r="B286" s="134" t="s">
        <v>188</v>
      </c>
      <c r="C286" s="134" t="s">
        <v>326</v>
      </c>
      <c r="D286" s="135"/>
      <c r="E286" s="137">
        <v>0</v>
      </c>
      <c r="F286" s="177">
        <v>1500</v>
      </c>
      <c r="G286" s="137">
        <v>0</v>
      </c>
      <c r="H286" s="138">
        <v>0</v>
      </c>
      <c r="I286" s="128">
        <f t="shared" si="7"/>
        <v>0</v>
      </c>
    </row>
    <row r="287" spans="1:9" x14ac:dyDescent="0.25">
      <c r="A287" s="139"/>
      <c r="B287" s="139">
        <v>3</v>
      </c>
      <c r="C287" s="139" t="s">
        <v>190</v>
      </c>
      <c r="D287" s="140"/>
      <c r="E287" s="146">
        <v>0</v>
      </c>
      <c r="F287" s="172">
        <v>1500</v>
      </c>
      <c r="G287" s="146">
        <v>0</v>
      </c>
      <c r="H287" s="143">
        <v>0</v>
      </c>
      <c r="I287" s="128">
        <f t="shared" si="7"/>
        <v>0</v>
      </c>
    </row>
    <row r="288" spans="1:9" x14ac:dyDescent="0.25">
      <c r="A288" s="139"/>
      <c r="B288" s="139">
        <v>32</v>
      </c>
      <c r="C288" s="139" t="s">
        <v>191</v>
      </c>
      <c r="D288" s="140"/>
      <c r="E288" s="146">
        <v>0</v>
      </c>
      <c r="F288" s="172">
        <v>1500</v>
      </c>
      <c r="G288" s="146">
        <v>0</v>
      </c>
      <c r="H288" s="143">
        <v>0</v>
      </c>
      <c r="I288" s="128">
        <f t="shared" si="7"/>
        <v>0</v>
      </c>
    </row>
    <row r="289" spans="1:9" ht="25.5" x14ac:dyDescent="0.25">
      <c r="A289" s="139"/>
      <c r="B289" s="139" t="s">
        <v>198</v>
      </c>
      <c r="C289" s="139" t="s">
        <v>199</v>
      </c>
      <c r="D289" s="140"/>
      <c r="E289" s="142">
        <v>0</v>
      </c>
      <c r="F289" s="172">
        <v>1500</v>
      </c>
      <c r="G289" s="142">
        <v>0</v>
      </c>
      <c r="H289" s="143">
        <v>0</v>
      </c>
      <c r="I289" s="128">
        <f t="shared" si="7"/>
        <v>0</v>
      </c>
    </row>
    <row r="290" spans="1:9" x14ac:dyDescent="0.25">
      <c r="A290" s="144"/>
      <c r="B290" s="144" t="s">
        <v>262</v>
      </c>
      <c r="C290" s="144" t="s">
        <v>269</v>
      </c>
      <c r="D290" s="145" t="s">
        <v>397</v>
      </c>
      <c r="E290" s="146">
        <v>0</v>
      </c>
      <c r="F290" s="152">
        <v>1500</v>
      </c>
      <c r="G290" s="146">
        <v>0</v>
      </c>
      <c r="H290" s="143">
        <v>0</v>
      </c>
      <c r="I290" s="128">
        <f t="shared" si="7"/>
        <v>0</v>
      </c>
    </row>
    <row r="291" spans="1:9" x14ac:dyDescent="0.25">
      <c r="A291" s="134" t="s">
        <v>327</v>
      </c>
      <c r="B291" s="134" t="s">
        <v>188</v>
      </c>
      <c r="C291" s="134" t="s">
        <v>328</v>
      </c>
      <c r="D291" s="135"/>
      <c r="E291" s="137">
        <v>0</v>
      </c>
      <c r="F291" s="177">
        <v>0</v>
      </c>
      <c r="G291" s="137">
        <v>0</v>
      </c>
      <c r="H291" s="138" t="e">
        <f>G291/E291*100</f>
        <v>#DIV/0!</v>
      </c>
      <c r="I291" s="128" t="e">
        <f t="shared" si="7"/>
        <v>#DIV/0!</v>
      </c>
    </row>
    <row r="292" spans="1:9" x14ac:dyDescent="0.25">
      <c r="A292" s="139"/>
      <c r="B292" s="139">
        <v>3</v>
      </c>
      <c r="C292" s="139" t="s">
        <v>190</v>
      </c>
      <c r="D292" s="140"/>
      <c r="E292" s="142">
        <v>0</v>
      </c>
      <c r="F292" s="172">
        <v>0</v>
      </c>
      <c r="G292" s="142">
        <v>0</v>
      </c>
      <c r="H292" s="143" t="e">
        <f>G292/E292*100</f>
        <v>#DIV/0!</v>
      </c>
      <c r="I292" s="128" t="e">
        <f t="shared" si="7"/>
        <v>#DIV/0!</v>
      </c>
    </row>
    <row r="293" spans="1:9" x14ac:dyDescent="0.25">
      <c r="A293" s="139"/>
      <c r="B293" s="139">
        <v>32</v>
      </c>
      <c r="C293" s="139" t="s">
        <v>191</v>
      </c>
      <c r="D293" s="140"/>
      <c r="E293" s="142">
        <v>0</v>
      </c>
      <c r="F293" s="172">
        <v>0</v>
      </c>
      <c r="G293" s="142">
        <v>0</v>
      </c>
      <c r="H293" s="143" t="e">
        <f>G293/E293*100</f>
        <v>#DIV/0!</v>
      </c>
      <c r="I293" s="128" t="e">
        <f t="shared" si="7"/>
        <v>#DIV/0!</v>
      </c>
    </row>
    <row r="294" spans="1:9" ht="25.5" x14ac:dyDescent="0.25">
      <c r="A294" s="139"/>
      <c r="B294" s="139" t="s">
        <v>198</v>
      </c>
      <c r="C294" s="139" t="s">
        <v>199</v>
      </c>
      <c r="D294" s="140"/>
      <c r="E294" s="142">
        <v>0</v>
      </c>
      <c r="F294" s="172">
        <v>0</v>
      </c>
      <c r="G294" s="142">
        <v>0</v>
      </c>
      <c r="H294" s="143" t="e">
        <f>G294/E294*100</f>
        <v>#DIV/0!</v>
      </c>
      <c r="I294" s="128" t="e">
        <f t="shared" si="7"/>
        <v>#DIV/0!</v>
      </c>
    </row>
    <row r="295" spans="1:9" x14ac:dyDescent="0.25">
      <c r="A295" s="144"/>
      <c r="B295" s="144" t="s">
        <v>262</v>
      </c>
      <c r="C295" s="144" t="s">
        <v>269</v>
      </c>
      <c r="D295" s="145" t="s">
        <v>398</v>
      </c>
      <c r="E295" s="146">
        <v>0</v>
      </c>
      <c r="F295" s="152">
        <v>0</v>
      </c>
      <c r="G295" s="146">
        <v>0</v>
      </c>
      <c r="H295" s="128" t="e">
        <f>G295/E295*100</f>
        <v>#DIV/0!</v>
      </c>
      <c r="I295" s="128" t="e">
        <f t="shared" si="7"/>
        <v>#DIV/0!</v>
      </c>
    </row>
    <row r="296" spans="1:9" ht="25.5" x14ac:dyDescent="0.25">
      <c r="A296" s="130">
        <v>2302</v>
      </c>
      <c r="B296" s="130" t="s">
        <v>185</v>
      </c>
      <c r="C296" s="130" t="s">
        <v>329</v>
      </c>
      <c r="D296" s="119"/>
      <c r="E296" s="132">
        <v>62978.15</v>
      </c>
      <c r="F296" s="186">
        <f>F297+F304+F309+F314+F318</f>
        <v>128573.82</v>
      </c>
      <c r="G296" s="132">
        <f>G297+G304+G309+G314</f>
        <v>81474.929999999993</v>
      </c>
      <c r="H296" s="162">
        <f>G296/E296*100</f>
        <v>129.37015456948163</v>
      </c>
      <c r="I296" s="128">
        <f t="shared" si="7"/>
        <v>63.368211351268855</v>
      </c>
    </row>
    <row r="297" spans="1:9" x14ac:dyDescent="0.25">
      <c r="A297" s="134" t="s">
        <v>330</v>
      </c>
      <c r="B297" s="134" t="s">
        <v>188</v>
      </c>
      <c r="C297" s="134" t="s">
        <v>331</v>
      </c>
      <c r="D297" s="135"/>
      <c r="E297" s="137">
        <v>0</v>
      </c>
      <c r="F297" s="177">
        <v>7033</v>
      </c>
      <c r="G297" s="137">
        <v>1168.2</v>
      </c>
      <c r="H297" s="163" t="e">
        <f>G297/E297*100</f>
        <v>#DIV/0!</v>
      </c>
      <c r="I297" s="128">
        <f t="shared" si="7"/>
        <v>16.610265889378645</v>
      </c>
    </row>
    <row r="298" spans="1:9" x14ac:dyDescent="0.25">
      <c r="A298" s="139"/>
      <c r="B298" s="139">
        <v>3</v>
      </c>
      <c r="C298" s="139" t="s">
        <v>190</v>
      </c>
      <c r="D298" s="140"/>
      <c r="E298" s="142">
        <v>0</v>
      </c>
      <c r="F298" s="172">
        <v>7033</v>
      </c>
      <c r="G298" s="142">
        <v>1168.2</v>
      </c>
      <c r="H298" s="164" t="e">
        <f>G298/E298*100</f>
        <v>#DIV/0!</v>
      </c>
      <c r="I298" s="128">
        <f t="shared" si="7"/>
        <v>16.610265889378645</v>
      </c>
    </row>
    <row r="299" spans="1:9" x14ac:dyDescent="0.25">
      <c r="A299" s="139"/>
      <c r="B299" s="139">
        <v>31</v>
      </c>
      <c r="C299" s="139" t="s">
        <v>243</v>
      </c>
      <c r="D299" s="140"/>
      <c r="E299" s="142">
        <v>0</v>
      </c>
      <c r="F299" s="172">
        <v>6433</v>
      </c>
      <c r="G299" s="142">
        <v>1168.2</v>
      </c>
      <c r="H299" s="164" t="e">
        <f>G299/E299*100</f>
        <v>#DIV/0!</v>
      </c>
      <c r="I299" s="128">
        <f t="shared" si="7"/>
        <v>18.159490129022231</v>
      </c>
    </row>
    <row r="300" spans="1:9" x14ac:dyDescent="0.25">
      <c r="A300" s="139"/>
      <c r="B300" s="144">
        <v>311</v>
      </c>
      <c r="C300" s="144" t="s">
        <v>332</v>
      </c>
      <c r="D300" s="145" t="s">
        <v>384</v>
      </c>
      <c r="E300" s="146">
        <v>0</v>
      </c>
      <c r="F300" s="151">
        <v>4428</v>
      </c>
      <c r="G300" s="146">
        <v>1002.76</v>
      </c>
      <c r="H300" s="164" t="e">
        <f>G300/E300*100</f>
        <v>#DIV/0!</v>
      </c>
      <c r="I300" s="128">
        <f t="shared" si="7"/>
        <v>22.645889792231255</v>
      </c>
    </row>
    <row r="301" spans="1:9" ht="25.5" x14ac:dyDescent="0.25">
      <c r="A301" s="144"/>
      <c r="B301" s="144">
        <v>3132</v>
      </c>
      <c r="C301" s="144" t="s">
        <v>249</v>
      </c>
      <c r="D301" s="145" t="s">
        <v>384</v>
      </c>
      <c r="E301" s="146">
        <v>0</v>
      </c>
      <c r="F301" s="151">
        <v>2005</v>
      </c>
      <c r="G301" s="146">
        <v>165.44</v>
      </c>
      <c r="H301" s="164" t="e">
        <f>G301/E301*100</f>
        <v>#DIV/0!</v>
      </c>
      <c r="I301" s="128">
        <f t="shared" si="7"/>
        <v>8.251371571072319</v>
      </c>
    </row>
    <row r="302" spans="1:9" x14ac:dyDescent="0.25">
      <c r="A302" s="144"/>
      <c r="B302" s="139">
        <v>32</v>
      </c>
      <c r="C302" s="139" t="s">
        <v>191</v>
      </c>
      <c r="D302" s="145"/>
      <c r="E302" s="142">
        <v>0</v>
      </c>
      <c r="F302" s="172">
        <v>0</v>
      </c>
      <c r="G302" s="142">
        <v>0</v>
      </c>
      <c r="H302" s="164">
        <v>0</v>
      </c>
      <c r="I302" s="128" t="e">
        <f t="shared" si="7"/>
        <v>#DIV/0!</v>
      </c>
    </row>
    <row r="303" spans="1:9" x14ac:dyDescent="0.25">
      <c r="A303" s="144"/>
      <c r="B303" s="144" t="s">
        <v>103</v>
      </c>
      <c r="C303" s="144" t="s">
        <v>194</v>
      </c>
      <c r="D303" s="145" t="s">
        <v>384</v>
      </c>
      <c r="E303" s="146">
        <v>0</v>
      </c>
      <c r="F303" s="151">
        <v>600</v>
      </c>
      <c r="G303" s="146">
        <v>0</v>
      </c>
      <c r="H303" s="164">
        <v>0</v>
      </c>
      <c r="I303" s="128">
        <f t="shared" si="7"/>
        <v>0</v>
      </c>
    </row>
    <row r="304" spans="1:9" x14ac:dyDescent="0.25">
      <c r="A304" s="134" t="s">
        <v>333</v>
      </c>
      <c r="B304" s="134" t="s">
        <v>188</v>
      </c>
      <c r="C304" s="134" t="s">
        <v>334</v>
      </c>
      <c r="D304" s="135"/>
      <c r="E304" s="160">
        <v>0</v>
      </c>
      <c r="F304" s="177">
        <v>350</v>
      </c>
      <c r="G304" s="160">
        <v>0</v>
      </c>
      <c r="H304" s="163" t="e">
        <f>G304/E304*100</f>
        <v>#DIV/0!</v>
      </c>
      <c r="I304" s="128">
        <f t="shared" si="7"/>
        <v>0</v>
      </c>
    </row>
    <row r="305" spans="1:9" x14ac:dyDescent="0.25">
      <c r="A305" s="139"/>
      <c r="B305" s="139">
        <v>3</v>
      </c>
      <c r="C305" s="139" t="s">
        <v>190</v>
      </c>
      <c r="D305" s="140"/>
      <c r="E305" s="142">
        <v>0</v>
      </c>
      <c r="F305" s="172">
        <v>350</v>
      </c>
      <c r="G305" s="142">
        <v>0</v>
      </c>
      <c r="H305" s="164" t="e">
        <f>G305/E305*100</f>
        <v>#DIV/0!</v>
      </c>
      <c r="I305" s="128">
        <f t="shared" si="7"/>
        <v>0</v>
      </c>
    </row>
    <row r="306" spans="1:9" x14ac:dyDescent="0.25">
      <c r="A306" s="139"/>
      <c r="B306" s="139">
        <v>32</v>
      </c>
      <c r="C306" s="139" t="s">
        <v>191</v>
      </c>
      <c r="D306" s="140"/>
      <c r="E306" s="142">
        <v>0</v>
      </c>
      <c r="F306" s="172">
        <v>350</v>
      </c>
      <c r="G306" s="142">
        <v>0</v>
      </c>
      <c r="H306" s="164" t="e">
        <f>G306/E306*100</f>
        <v>#DIV/0!</v>
      </c>
      <c r="I306" s="128">
        <f t="shared" si="7"/>
        <v>0</v>
      </c>
    </row>
    <row r="307" spans="1:9" ht="25.5" x14ac:dyDescent="0.25">
      <c r="A307" s="139"/>
      <c r="B307" s="139" t="s">
        <v>198</v>
      </c>
      <c r="C307" s="139" t="s">
        <v>199</v>
      </c>
      <c r="D307" s="140"/>
      <c r="E307" s="142">
        <v>0</v>
      </c>
      <c r="F307" s="158">
        <v>350</v>
      </c>
      <c r="G307" s="142">
        <v>0</v>
      </c>
      <c r="H307" s="164" t="e">
        <f>G307/E307*100</f>
        <v>#DIV/0!</v>
      </c>
      <c r="I307" s="128">
        <f t="shared" si="7"/>
        <v>0</v>
      </c>
    </row>
    <row r="308" spans="1:9" x14ac:dyDescent="0.25">
      <c r="A308" s="144"/>
      <c r="B308" s="144" t="s">
        <v>262</v>
      </c>
      <c r="C308" s="144" t="s">
        <v>269</v>
      </c>
      <c r="D308" s="145" t="s">
        <v>398</v>
      </c>
      <c r="E308" s="146">
        <v>0</v>
      </c>
      <c r="F308" s="151">
        <v>350</v>
      </c>
      <c r="G308" s="146">
        <v>0</v>
      </c>
      <c r="H308" s="190" t="e">
        <f>G308/E308*100</f>
        <v>#DIV/0!</v>
      </c>
      <c r="I308" s="128">
        <f t="shared" si="7"/>
        <v>0</v>
      </c>
    </row>
    <row r="309" spans="1:9" x14ac:dyDescent="0.25">
      <c r="A309" s="134" t="s">
        <v>335</v>
      </c>
      <c r="B309" s="134" t="s">
        <v>188</v>
      </c>
      <c r="C309" s="134" t="s">
        <v>336</v>
      </c>
      <c r="D309" s="135"/>
      <c r="E309" s="137">
        <v>62888.15</v>
      </c>
      <c r="F309" s="175">
        <f>F310</f>
        <v>120000</v>
      </c>
      <c r="G309" s="137">
        <v>80306.73</v>
      </c>
      <c r="H309" s="163">
        <f>G309/E309*100</f>
        <v>127.69771411625241</v>
      </c>
      <c r="I309" s="128">
        <f t="shared" si="7"/>
        <v>66.922274999999999</v>
      </c>
    </row>
    <row r="310" spans="1:9" x14ac:dyDescent="0.25">
      <c r="A310" s="139"/>
      <c r="B310" s="139">
        <v>3</v>
      </c>
      <c r="C310" s="139" t="s">
        <v>190</v>
      </c>
      <c r="D310" s="140"/>
      <c r="E310" s="142">
        <v>62888.15</v>
      </c>
      <c r="F310" s="174">
        <f t="shared" ref="F310:F311" si="8">SUM(F311)</f>
        <v>120000</v>
      </c>
      <c r="G310" s="142">
        <v>80306.73</v>
      </c>
      <c r="H310" s="164">
        <f>G310/E310*100</f>
        <v>127.69771411625241</v>
      </c>
      <c r="I310" s="128">
        <f t="shared" si="7"/>
        <v>66.922274999999999</v>
      </c>
    </row>
    <row r="311" spans="1:9" x14ac:dyDescent="0.25">
      <c r="A311" s="139"/>
      <c r="B311" s="139">
        <v>32</v>
      </c>
      <c r="C311" s="139" t="s">
        <v>191</v>
      </c>
      <c r="D311" s="140"/>
      <c r="E311" s="142">
        <v>60316.83</v>
      </c>
      <c r="F311" s="174">
        <f t="shared" si="8"/>
        <v>120000</v>
      </c>
      <c r="G311" s="142">
        <v>80306.73</v>
      </c>
      <c r="H311" s="164">
        <f>G311/E311*100</f>
        <v>133.14149632863663</v>
      </c>
      <c r="I311" s="128">
        <f t="shared" si="7"/>
        <v>66.922274999999999</v>
      </c>
    </row>
    <row r="312" spans="1:9" ht="25.5" x14ac:dyDescent="0.25">
      <c r="A312" s="139"/>
      <c r="B312" s="139" t="s">
        <v>198</v>
      </c>
      <c r="C312" s="139" t="s">
        <v>199</v>
      </c>
      <c r="D312" s="140"/>
      <c r="E312" s="142">
        <v>60316.83</v>
      </c>
      <c r="F312" s="170">
        <v>120000</v>
      </c>
      <c r="G312" s="142">
        <v>80306.73</v>
      </c>
      <c r="H312" s="164">
        <f>G312/E312*100</f>
        <v>133.14149632863663</v>
      </c>
      <c r="I312" s="128">
        <f t="shared" si="7"/>
        <v>66.922274999999999</v>
      </c>
    </row>
    <row r="313" spans="1:9" x14ac:dyDescent="0.25">
      <c r="A313" s="144"/>
      <c r="B313" s="144" t="s">
        <v>262</v>
      </c>
      <c r="C313" s="144" t="s">
        <v>269</v>
      </c>
      <c r="D313" s="306" t="s">
        <v>393</v>
      </c>
      <c r="E313" s="146">
        <v>60316.83</v>
      </c>
      <c r="F313" s="170">
        <v>120000</v>
      </c>
      <c r="G313" s="146">
        <v>80306.73</v>
      </c>
      <c r="H313" s="190">
        <f>G313/E313*100</f>
        <v>133.14149632863663</v>
      </c>
      <c r="I313" s="128">
        <f t="shared" si="7"/>
        <v>66.922274999999999</v>
      </c>
    </row>
    <row r="314" spans="1:9" ht="25.5" customHeight="1" x14ac:dyDescent="0.25">
      <c r="A314" s="134" t="s">
        <v>337</v>
      </c>
      <c r="B314" s="134" t="s">
        <v>188</v>
      </c>
      <c r="C314" s="134" t="s">
        <v>338</v>
      </c>
      <c r="D314" s="135"/>
      <c r="E314" s="137">
        <v>0</v>
      </c>
      <c r="F314" s="180">
        <v>1190.82</v>
      </c>
      <c r="G314" s="137">
        <v>0</v>
      </c>
      <c r="H314" s="163" t="e">
        <f>G314/E314*100</f>
        <v>#DIV/0!</v>
      </c>
      <c r="I314" s="128">
        <f t="shared" si="7"/>
        <v>0</v>
      </c>
    </row>
    <row r="315" spans="1:9" x14ac:dyDescent="0.25">
      <c r="A315" s="139"/>
      <c r="B315" s="139">
        <v>3</v>
      </c>
      <c r="C315" s="139" t="s">
        <v>190</v>
      </c>
      <c r="D315" s="140"/>
      <c r="E315" s="142">
        <v>0</v>
      </c>
      <c r="F315" s="181">
        <v>1190.82</v>
      </c>
      <c r="G315" s="142">
        <v>0</v>
      </c>
      <c r="H315" s="164" t="e">
        <f>G315/E315*100</f>
        <v>#DIV/0!</v>
      </c>
      <c r="I315" s="128">
        <f t="shared" si="7"/>
        <v>0</v>
      </c>
    </row>
    <row r="316" spans="1:9" x14ac:dyDescent="0.25">
      <c r="A316" s="139"/>
      <c r="B316" s="139">
        <v>381</v>
      </c>
      <c r="C316" s="139" t="s">
        <v>240</v>
      </c>
      <c r="D316" s="140"/>
      <c r="E316" s="142">
        <v>0</v>
      </c>
      <c r="F316" s="182">
        <v>1190.82</v>
      </c>
      <c r="G316" s="142">
        <v>0</v>
      </c>
      <c r="H316" s="164" t="e">
        <f>G316/E316*100</f>
        <v>#DIV/0!</v>
      </c>
      <c r="I316" s="128">
        <f t="shared" si="7"/>
        <v>0</v>
      </c>
    </row>
    <row r="317" spans="1:9" x14ac:dyDescent="0.25">
      <c r="A317" s="144"/>
      <c r="B317" s="144">
        <v>3812</v>
      </c>
      <c r="C317" s="144" t="s">
        <v>153</v>
      </c>
      <c r="D317" s="145" t="s">
        <v>399</v>
      </c>
      <c r="E317" s="146">
        <v>0</v>
      </c>
      <c r="F317" s="151">
        <v>1190.82</v>
      </c>
      <c r="G317" s="146">
        <v>0</v>
      </c>
      <c r="H317" s="190" t="e">
        <f>G317/E317*100</f>
        <v>#DIV/0!</v>
      </c>
      <c r="I317" s="128">
        <f t="shared" si="7"/>
        <v>0</v>
      </c>
    </row>
    <row r="318" spans="1:9" ht="25.5" x14ac:dyDescent="0.25">
      <c r="A318" s="134" t="s">
        <v>366</v>
      </c>
      <c r="B318" s="134" t="s">
        <v>188</v>
      </c>
      <c r="C318" s="134" t="s">
        <v>367</v>
      </c>
      <c r="D318" s="135"/>
      <c r="E318" s="137">
        <v>0</v>
      </c>
      <c r="F318" s="178">
        <v>0</v>
      </c>
      <c r="G318" s="137">
        <v>0</v>
      </c>
      <c r="H318" s="163">
        <v>0</v>
      </c>
      <c r="I318" s="128" t="e">
        <f t="shared" si="7"/>
        <v>#DIV/0!</v>
      </c>
    </row>
    <row r="319" spans="1:9" x14ac:dyDescent="0.25">
      <c r="A319" s="144"/>
      <c r="B319" s="139">
        <v>3</v>
      </c>
      <c r="C319" s="139" t="s">
        <v>190</v>
      </c>
      <c r="D319" s="145"/>
      <c r="E319" s="142">
        <v>0</v>
      </c>
      <c r="F319" s="158">
        <v>0</v>
      </c>
      <c r="G319" s="142">
        <v>0</v>
      </c>
      <c r="H319" s="164">
        <v>0</v>
      </c>
      <c r="I319" s="128" t="e">
        <f t="shared" si="7"/>
        <v>#DIV/0!</v>
      </c>
    </row>
    <row r="320" spans="1:9" ht="25.5" x14ac:dyDescent="0.25">
      <c r="A320" s="144"/>
      <c r="B320" s="139">
        <v>369</v>
      </c>
      <c r="C320" s="139" t="s">
        <v>368</v>
      </c>
      <c r="D320" s="114"/>
      <c r="E320" s="142">
        <v>0</v>
      </c>
      <c r="F320" s="158">
        <v>0</v>
      </c>
      <c r="G320" s="142">
        <v>0</v>
      </c>
      <c r="H320" s="164">
        <v>0</v>
      </c>
      <c r="I320" s="128" t="e">
        <f t="shared" si="7"/>
        <v>#DIV/0!</v>
      </c>
    </row>
    <row r="321" spans="1:10" ht="38.25" x14ac:dyDescent="0.25">
      <c r="A321" s="144"/>
      <c r="B321" s="144">
        <v>3692</v>
      </c>
      <c r="C321" s="144" t="s">
        <v>369</v>
      </c>
      <c r="D321" s="145" t="s">
        <v>384</v>
      </c>
      <c r="E321" s="146">
        <v>0</v>
      </c>
      <c r="F321" s="151">
        <v>0</v>
      </c>
      <c r="G321" s="146">
        <v>0</v>
      </c>
      <c r="H321" s="190">
        <v>0</v>
      </c>
      <c r="I321" s="128" t="e">
        <f t="shared" si="7"/>
        <v>#DIV/0!</v>
      </c>
      <c r="J321" s="191"/>
    </row>
    <row r="322" spans="1:10" ht="25.5" x14ac:dyDescent="0.25">
      <c r="A322" s="130">
        <v>2401</v>
      </c>
      <c r="B322" s="130" t="s">
        <v>185</v>
      </c>
      <c r="C322" s="130" t="s">
        <v>339</v>
      </c>
      <c r="D322" s="119"/>
      <c r="E322" s="153">
        <f>E323+E328</f>
        <v>16107.69</v>
      </c>
      <c r="F322" s="187">
        <f>F323+F328</f>
        <v>10000</v>
      </c>
      <c r="G322" s="153">
        <f>G323+G328</f>
        <v>2136.4499999999998</v>
      </c>
      <c r="H322" s="188">
        <f>G322/E322*100</f>
        <v>13.263540582169137</v>
      </c>
      <c r="I322" s="128">
        <f t="shared" si="7"/>
        <v>21.364499999999996</v>
      </c>
    </row>
    <row r="323" spans="1:10" ht="25.5" x14ac:dyDescent="0.25">
      <c r="A323" s="134" t="s">
        <v>340</v>
      </c>
      <c r="B323" s="134" t="s">
        <v>188</v>
      </c>
      <c r="C323" s="134" t="s">
        <v>341</v>
      </c>
      <c r="D323" s="135"/>
      <c r="E323" s="137">
        <v>16107.69</v>
      </c>
      <c r="F323" s="177">
        <v>10000</v>
      </c>
      <c r="G323" s="137">
        <v>2136.4499999999998</v>
      </c>
      <c r="H323" s="163">
        <f>G323/E323*100</f>
        <v>13.263540582169137</v>
      </c>
      <c r="I323" s="128">
        <f t="shared" si="7"/>
        <v>21.364499999999996</v>
      </c>
    </row>
    <row r="324" spans="1:10" x14ac:dyDescent="0.25">
      <c r="A324" s="139"/>
      <c r="B324" s="139">
        <v>3</v>
      </c>
      <c r="C324" s="139" t="s">
        <v>190</v>
      </c>
      <c r="D324" s="140"/>
      <c r="E324" s="142">
        <v>16107.69</v>
      </c>
      <c r="F324" s="172">
        <v>10000</v>
      </c>
      <c r="G324" s="199">
        <v>2136.4499999999998</v>
      </c>
      <c r="H324" s="164">
        <f>G324/E324*100</f>
        <v>13.263540582169137</v>
      </c>
      <c r="I324" s="128">
        <f t="shared" si="7"/>
        <v>21.364499999999996</v>
      </c>
    </row>
    <row r="325" spans="1:10" x14ac:dyDescent="0.25">
      <c r="A325" s="139"/>
      <c r="B325" s="139">
        <v>32</v>
      </c>
      <c r="C325" s="139" t="s">
        <v>191</v>
      </c>
      <c r="D325" s="140"/>
      <c r="E325" s="142">
        <v>16107.69</v>
      </c>
      <c r="F325" s="172">
        <v>10000</v>
      </c>
      <c r="G325" s="199">
        <v>2136.4499999999998</v>
      </c>
      <c r="H325" s="164">
        <f>G325/E325*100</f>
        <v>13.263540582169137</v>
      </c>
      <c r="I325" s="128">
        <f t="shared" si="7"/>
        <v>21.364499999999996</v>
      </c>
    </row>
    <row r="326" spans="1:10" x14ac:dyDescent="0.25">
      <c r="A326" s="139"/>
      <c r="B326" s="139" t="s">
        <v>206</v>
      </c>
      <c r="C326" s="139" t="s">
        <v>207</v>
      </c>
      <c r="D326" s="140"/>
      <c r="E326" s="142">
        <v>16107.69</v>
      </c>
      <c r="F326" s="172">
        <v>10000</v>
      </c>
      <c r="G326" s="199">
        <v>2136.4499999999998</v>
      </c>
      <c r="H326" s="164">
        <f>G326/E326*100</f>
        <v>13.263540582169137</v>
      </c>
      <c r="I326" s="128">
        <f t="shared" si="7"/>
        <v>21.364499999999996</v>
      </c>
    </row>
    <row r="327" spans="1:10" ht="25.5" x14ac:dyDescent="0.25">
      <c r="A327" s="144"/>
      <c r="B327" s="144">
        <v>3232</v>
      </c>
      <c r="C327" s="144" t="s">
        <v>209</v>
      </c>
      <c r="D327" s="145" t="s">
        <v>390</v>
      </c>
      <c r="E327" s="146">
        <v>16107.69</v>
      </c>
      <c r="F327" s="152">
        <v>10000</v>
      </c>
      <c r="G327" s="198">
        <v>2136.4499999999998</v>
      </c>
      <c r="H327" s="164">
        <f>G327/E327*100</f>
        <v>13.263540582169137</v>
      </c>
      <c r="I327" s="128">
        <f t="shared" si="7"/>
        <v>21.364499999999996</v>
      </c>
    </row>
    <row r="328" spans="1:10" ht="25.5" x14ac:dyDescent="0.25">
      <c r="A328" s="134" t="s">
        <v>342</v>
      </c>
      <c r="B328" s="134" t="s">
        <v>188</v>
      </c>
      <c r="C328" s="134" t="s">
        <v>343</v>
      </c>
      <c r="D328" s="135"/>
      <c r="E328" s="137">
        <v>0</v>
      </c>
      <c r="F328" s="177">
        <v>0</v>
      </c>
      <c r="G328" s="137">
        <v>0</v>
      </c>
      <c r="H328" s="163">
        <v>0</v>
      </c>
      <c r="I328" s="128" t="e">
        <f t="shared" si="7"/>
        <v>#DIV/0!</v>
      </c>
    </row>
    <row r="329" spans="1:10" x14ac:dyDescent="0.25">
      <c r="A329" s="139"/>
      <c r="B329" s="139">
        <v>3</v>
      </c>
      <c r="C329" s="139" t="s">
        <v>190</v>
      </c>
      <c r="D329" s="140"/>
      <c r="E329" s="142">
        <v>0</v>
      </c>
      <c r="F329" s="172">
        <v>0</v>
      </c>
      <c r="G329" s="142">
        <v>0</v>
      </c>
      <c r="H329" s="164">
        <v>0</v>
      </c>
      <c r="I329" s="128" t="e">
        <f t="shared" si="7"/>
        <v>#DIV/0!</v>
      </c>
    </row>
    <row r="330" spans="1:10" x14ac:dyDescent="0.25">
      <c r="A330" s="139"/>
      <c r="B330" s="139">
        <v>32</v>
      </c>
      <c r="C330" s="139" t="s">
        <v>191</v>
      </c>
      <c r="D330" s="140"/>
      <c r="E330" s="142">
        <v>0</v>
      </c>
      <c r="F330" s="172">
        <v>0</v>
      </c>
      <c r="G330" s="142">
        <v>0</v>
      </c>
      <c r="H330" s="164">
        <v>0</v>
      </c>
      <c r="I330" s="128" t="e">
        <f t="shared" si="7"/>
        <v>#DIV/0!</v>
      </c>
    </row>
    <row r="331" spans="1:10" x14ac:dyDescent="0.25">
      <c r="A331" s="139"/>
      <c r="B331" s="139" t="s">
        <v>206</v>
      </c>
      <c r="C331" s="139" t="s">
        <v>207</v>
      </c>
      <c r="D331" s="140"/>
      <c r="E331" s="142">
        <v>0</v>
      </c>
      <c r="F331" s="172">
        <v>0</v>
      </c>
      <c r="G331" s="142">
        <v>0</v>
      </c>
      <c r="H331" s="164">
        <v>0</v>
      </c>
      <c r="I331" s="128" t="e">
        <f t="shared" si="7"/>
        <v>#DIV/0!</v>
      </c>
    </row>
    <row r="332" spans="1:10" ht="25.5" x14ac:dyDescent="0.25">
      <c r="A332" s="144"/>
      <c r="B332" s="144">
        <v>3232</v>
      </c>
      <c r="C332" s="144" t="s">
        <v>209</v>
      </c>
      <c r="D332" s="145" t="s">
        <v>384</v>
      </c>
      <c r="E332" s="146">
        <v>0</v>
      </c>
      <c r="F332" s="152">
        <v>0</v>
      </c>
      <c r="G332" s="146">
        <v>0</v>
      </c>
      <c r="H332" s="190">
        <v>0</v>
      </c>
      <c r="I332" s="128" t="e">
        <f t="shared" si="7"/>
        <v>#DIV/0!</v>
      </c>
    </row>
    <row r="333" spans="1:10" ht="25.5" x14ac:dyDescent="0.25">
      <c r="A333" s="165">
        <v>2403</v>
      </c>
      <c r="B333" s="165" t="s">
        <v>185</v>
      </c>
      <c r="C333" s="165" t="s">
        <v>344</v>
      </c>
      <c r="D333" s="166"/>
      <c r="E333" s="132">
        <v>0</v>
      </c>
      <c r="F333" s="179">
        <v>0</v>
      </c>
      <c r="G333" s="132">
        <v>1875</v>
      </c>
      <c r="H333" s="133">
        <v>0</v>
      </c>
      <c r="I333" s="128" t="e">
        <f t="shared" ref="I333:I387" si="9">G333/F333*100</f>
        <v>#DIV/0!</v>
      </c>
    </row>
    <row r="334" spans="1:10" ht="25.5" x14ac:dyDescent="0.25">
      <c r="A334" s="134" t="s">
        <v>345</v>
      </c>
      <c r="B334" s="134" t="s">
        <v>188</v>
      </c>
      <c r="C334" s="134" t="s">
        <v>346</v>
      </c>
      <c r="D334" s="135"/>
      <c r="E334" s="137">
        <v>0</v>
      </c>
      <c r="F334" s="177">
        <v>0</v>
      </c>
      <c r="G334" s="137">
        <v>1875</v>
      </c>
      <c r="H334" s="138">
        <v>0</v>
      </c>
      <c r="I334" s="128" t="e">
        <f t="shared" si="9"/>
        <v>#DIV/0!</v>
      </c>
    </row>
    <row r="335" spans="1:10" ht="25.5" x14ac:dyDescent="0.25">
      <c r="A335" s="144"/>
      <c r="B335" s="139">
        <v>4</v>
      </c>
      <c r="C335" s="139" t="s">
        <v>306</v>
      </c>
      <c r="D335" s="145"/>
      <c r="E335" s="142">
        <v>0</v>
      </c>
      <c r="F335" s="172">
        <v>0</v>
      </c>
      <c r="G335" s="142">
        <v>1875</v>
      </c>
      <c r="H335" s="143">
        <v>0</v>
      </c>
      <c r="I335" s="128" t="e">
        <f t="shared" si="9"/>
        <v>#DIV/0!</v>
      </c>
    </row>
    <row r="336" spans="1:10" ht="38.25" x14ac:dyDescent="0.25">
      <c r="A336" s="144"/>
      <c r="B336" s="139">
        <v>41</v>
      </c>
      <c r="C336" s="139" t="s">
        <v>347</v>
      </c>
      <c r="D336" s="145"/>
      <c r="E336" s="142">
        <v>0</v>
      </c>
      <c r="F336" s="172">
        <v>0</v>
      </c>
      <c r="G336" s="142">
        <v>1875</v>
      </c>
      <c r="H336" s="143">
        <v>0</v>
      </c>
      <c r="I336" s="128" t="e">
        <f t="shared" si="9"/>
        <v>#DIV/0!</v>
      </c>
    </row>
    <row r="337" spans="1:9" x14ac:dyDescent="0.25">
      <c r="A337" s="144"/>
      <c r="B337" s="139">
        <v>412</v>
      </c>
      <c r="C337" s="139" t="s">
        <v>348</v>
      </c>
      <c r="D337" s="145"/>
      <c r="E337" s="142">
        <v>0</v>
      </c>
      <c r="F337" s="172">
        <v>0</v>
      </c>
      <c r="G337" s="142">
        <v>1875</v>
      </c>
      <c r="H337" s="143">
        <v>0</v>
      </c>
      <c r="I337" s="128" t="e">
        <f t="shared" si="9"/>
        <v>#DIV/0!</v>
      </c>
    </row>
    <row r="338" spans="1:9" ht="25.5" x14ac:dyDescent="0.25">
      <c r="A338" s="144"/>
      <c r="B338" s="144">
        <v>4126</v>
      </c>
      <c r="C338" s="144" t="s">
        <v>349</v>
      </c>
      <c r="D338" s="145" t="s">
        <v>400</v>
      </c>
      <c r="E338" s="146">
        <v>0</v>
      </c>
      <c r="F338" s="151">
        <v>0</v>
      </c>
      <c r="G338" s="146">
        <v>1875</v>
      </c>
      <c r="H338" s="128">
        <v>0</v>
      </c>
      <c r="I338" s="128" t="e">
        <f t="shared" si="9"/>
        <v>#DIV/0!</v>
      </c>
    </row>
    <row r="339" spans="1:9" x14ac:dyDescent="0.25">
      <c r="A339" s="130">
        <v>2405</v>
      </c>
      <c r="B339" s="130" t="s">
        <v>185</v>
      </c>
      <c r="C339" s="130" t="s">
        <v>350</v>
      </c>
      <c r="D339" s="119"/>
      <c r="E339" s="132">
        <f>E340+E350+E358</f>
        <v>33055.29</v>
      </c>
      <c r="F339" s="132">
        <f>F340+F350+F358</f>
        <v>19289.990000000002</v>
      </c>
      <c r="G339" s="132">
        <f>G340+G350+G358</f>
        <v>2450.31</v>
      </c>
      <c r="H339" s="133">
        <f>G339/E339*100</f>
        <v>7.4127620722734546</v>
      </c>
      <c r="I339" s="128">
        <f t="shared" si="9"/>
        <v>12.702494920940859</v>
      </c>
    </row>
    <row r="340" spans="1:9" x14ac:dyDescent="0.25">
      <c r="A340" s="134" t="s">
        <v>351</v>
      </c>
      <c r="B340" s="134" t="s">
        <v>188</v>
      </c>
      <c r="C340" s="134" t="s">
        <v>352</v>
      </c>
      <c r="D340" s="135"/>
      <c r="E340" s="137">
        <f t="shared" ref="E340:F342" si="10">E341</f>
        <v>31345.83</v>
      </c>
      <c r="F340" s="137">
        <f t="shared" si="10"/>
        <v>16559.990000000002</v>
      </c>
      <c r="G340" s="137">
        <f>G341</f>
        <v>2237.79</v>
      </c>
      <c r="H340" s="138">
        <f>G340/E340*100</f>
        <v>7.1390357186266877</v>
      </c>
      <c r="I340" s="128">
        <f t="shared" si="9"/>
        <v>13.513232797845893</v>
      </c>
    </row>
    <row r="341" spans="1:9" ht="25.5" x14ac:dyDescent="0.25">
      <c r="A341" s="139"/>
      <c r="B341" s="139">
        <v>4</v>
      </c>
      <c r="C341" s="139" t="s">
        <v>306</v>
      </c>
      <c r="D341" s="140"/>
      <c r="E341" s="142">
        <f t="shared" si="10"/>
        <v>31345.83</v>
      </c>
      <c r="F341" s="142">
        <f t="shared" si="10"/>
        <v>16559.990000000002</v>
      </c>
      <c r="G341" s="199">
        <f>G342</f>
        <v>2237.79</v>
      </c>
      <c r="H341" s="143">
        <f>G341/E341*100</f>
        <v>7.1390357186266877</v>
      </c>
      <c r="I341" s="128">
        <f t="shared" si="9"/>
        <v>13.513232797845893</v>
      </c>
    </row>
    <row r="342" spans="1:9" ht="38.25" x14ac:dyDescent="0.25">
      <c r="A342" s="139"/>
      <c r="B342" s="139">
        <v>42</v>
      </c>
      <c r="C342" s="139" t="s">
        <v>307</v>
      </c>
      <c r="D342" s="140"/>
      <c r="E342" s="142">
        <f t="shared" si="10"/>
        <v>31345.83</v>
      </c>
      <c r="F342" s="142">
        <f t="shared" si="10"/>
        <v>16559.990000000002</v>
      </c>
      <c r="G342" s="199">
        <f>G343</f>
        <v>2237.79</v>
      </c>
      <c r="H342" s="143">
        <f>G342/E342*100</f>
        <v>7.1390357186266877</v>
      </c>
      <c r="I342" s="128">
        <f t="shared" si="9"/>
        <v>13.513232797845893</v>
      </c>
    </row>
    <row r="343" spans="1:9" x14ac:dyDescent="0.25">
      <c r="A343" s="139"/>
      <c r="B343" s="139">
        <v>422</v>
      </c>
      <c r="C343" s="139" t="s">
        <v>353</v>
      </c>
      <c r="D343" s="140"/>
      <c r="E343" s="146">
        <f>E344+E345+E346+E347+E348+E349</f>
        <v>31345.83</v>
      </c>
      <c r="F343" s="146">
        <f>F344+F345+F346+F347+F348+F349</f>
        <v>16559.990000000002</v>
      </c>
      <c r="G343" s="198">
        <f>G344+G345+G346+G347+G348+G349</f>
        <v>2237.79</v>
      </c>
      <c r="H343" s="128">
        <f>G343/E343*100</f>
        <v>7.1390357186266877</v>
      </c>
      <c r="I343" s="128">
        <f t="shared" si="9"/>
        <v>13.513232797845893</v>
      </c>
    </row>
    <row r="344" spans="1:9" x14ac:dyDescent="0.25">
      <c r="A344" s="144"/>
      <c r="B344" s="144" t="s">
        <v>161</v>
      </c>
      <c r="C344" s="144" t="s">
        <v>354</v>
      </c>
      <c r="D344" s="145" t="s">
        <v>392</v>
      </c>
      <c r="E344" s="146">
        <v>842.41</v>
      </c>
      <c r="F344" s="151">
        <v>660</v>
      </c>
      <c r="G344" s="198">
        <v>0</v>
      </c>
      <c r="H344" s="128">
        <f>G344/E344*100</f>
        <v>0</v>
      </c>
      <c r="I344" s="128">
        <f t="shared" si="9"/>
        <v>0</v>
      </c>
    </row>
    <row r="345" spans="1:9" x14ac:dyDescent="0.25">
      <c r="A345" s="144"/>
      <c r="B345" s="144" t="s">
        <v>161</v>
      </c>
      <c r="C345" s="144" t="s">
        <v>354</v>
      </c>
      <c r="D345" s="145" t="s">
        <v>391</v>
      </c>
      <c r="E345" s="146">
        <v>0</v>
      </c>
      <c r="F345" s="170">
        <v>5000</v>
      </c>
      <c r="G345" s="198">
        <v>0</v>
      </c>
      <c r="H345" s="128">
        <v>0</v>
      </c>
      <c r="I345" s="128">
        <f t="shared" si="9"/>
        <v>0</v>
      </c>
    </row>
    <row r="346" spans="1:9" ht="25.5" x14ac:dyDescent="0.25">
      <c r="A346" s="144"/>
      <c r="B346" s="144">
        <v>4223</v>
      </c>
      <c r="C346" s="144" t="s">
        <v>355</v>
      </c>
      <c r="D346" s="145" t="s">
        <v>391</v>
      </c>
      <c r="E346" s="146">
        <v>4794.8</v>
      </c>
      <c r="F346" s="151">
        <v>0</v>
      </c>
      <c r="G346" s="198">
        <v>0</v>
      </c>
      <c r="H346" s="128">
        <f>G346/E346*100</f>
        <v>0</v>
      </c>
      <c r="I346" s="128" t="e">
        <f t="shared" si="9"/>
        <v>#DIV/0!</v>
      </c>
    </row>
    <row r="347" spans="1:9" ht="25.5" x14ac:dyDescent="0.25">
      <c r="A347" s="144"/>
      <c r="B347" s="144">
        <v>4227</v>
      </c>
      <c r="C347" s="144" t="s">
        <v>356</v>
      </c>
      <c r="D347" s="145" t="s">
        <v>391</v>
      </c>
      <c r="E347" s="146">
        <v>5986.94</v>
      </c>
      <c r="F347" s="170">
        <v>10000</v>
      </c>
      <c r="G347" s="198">
        <v>1337.8</v>
      </c>
      <c r="H347" s="128">
        <f>G347/E347*100</f>
        <v>22.345304947101525</v>
      </c>
      <c r="I347" s="128">
        <f t="shared" si="9"/>
        <v>13.377999999999998</v>
      </c>
    </row>
    <row r="348" spans="1:9" ht="25.5" x14ac:dyDescent="0.25">
      <c r="A348" s="144"/>
      <c r="B348" s="144">
        <v>4227</v>
      </c>
      <c r="C348" s="144" t="s">
        <v>356</v>
      </c>
      <c r="D348" s="145" t="s">
        <v>400</v>
      </c>
      <c r="E348" s="146">
        <v>15612.5</v>
      </c>
      <c r="F348" s="151">
        <v>899.99</v>
      </c>
      <c r="G348" s="198">
        <v>899.99</v>
      </c>
      <c r="H348" s="128">
        <f>G348/E348*100</f>
        <v>5.7645476381104883</v>
      </c>
      <c r="I348" s="128">
        <f t="shared" si="9"/>
        <v>100</v>
      </c>
    </row>
    <row r="349" spans="1:9" ht="25.5" x14ac:dyDescent="0.25">
      <c r="A349" s="144"/>
      <c r="B349" s="144">
        <v>4221</v>
      </c>
      <c r="C349" s="144" t="s">
        <v>356</v>
      </c>
      <c r="D349" s="145" t="s">
        <v>396</v>
      </c>
      <c r="E349" s="146">
        <v>4109.18</v>
      </c>
      <c r="F349" s="151">
        <v>0</v>
      </c>
      <c r="G349" s="198">
        <v>0</v>
      </c>
      <c r="H349" s="128">
        <f>G349/E349*100</f>
        <v>0</v>
      </c>
      <c r="I349" s="128" t="e">
        <f t="shared" si="9"/>
        <v>#DIV/0!</v>
      </c>
    </row>
    <row r="350" spans="1:9" x14ac:dyDescent="0.25">
      <c r="A350" s="134" t="s">
        <v>357</v>
      </c>
      <c r="B350" s="134" t="s">
        <v>188</v>
      </c>
      <c r="C350" s="134" t="s">
        <v>358</v>
      </c>
      <c r="D350" s="135"/>
      <c r="E350" s="137">
        <v>1709.46</v>
      </c>
      <c r="F350" s="137">
        <f t="shared" ref="F350:F352" si="11">F351</f>
        <v>2730</v>
      </c>
      <c r="G350" s="137">
        <f>G351</f>
        <v>212.52</v>
      </c>
      <c r="H350" s="138">
        <f>G350/E350*100</f>
        <v>12.431996068934049</v>
      </c>
      <c r="I350" s="128">
        <f t="shared" si="9"/>
        <v>7.7846153846153854</v>
      </c>
    </row>
    <row r="351" spans="1:9" ht="25.5" x14ac:dyDescent="0.25">
      <c r="A351" s="139"/>
      <c r="B351" s="139">
        <v>4</v>
      </c>
      <c r="C351" s="139" t="s">
        <v>306</v>
      </c>
      <c r="D351" s="140"/>
      <c r="E351" s="142">
        <v>1709.46</v>
      </c>
      <c r="F351" s="142">
        <f t="shared" si="11"/>
        <v>2730</v>
      </c>
      <c r="G351" s="146">
        <f>G352</f>
        <v>212.52</v>
      </c>
      <c r="H351" s="143">
        <f>G351/E351*100</f>
        <v>12.431996068934049</v>
      </c>
      <c r="I351" s="128">
        <f t="shared" si="9"/>
        <v>7.7846153846153854</v>
      </c>
    </row>
    <row r="352" spans="1:9" ht="38.25" x14ac:dyDescent="0.25">
      <c r="A352" s="139"/>
      <c r="B352" s="139">
        <v>42</v>
      </c>
      <c r="C352" s="139" t="s">
        <v>307</v>
      </c>
      <c r="D352" s="140"/>
      <c r="E352" s="142">
        <v>1709.46</v>
      </c>
      <c r="F352" s="142">
        <f t="shared" si="11"/>
        <v>2730</v>
      </c>
      <c r="G352" s="146">
        <f>G353</f>
        <v>212.52</v>
      </c>
      <c r="H352" s="143">
        <f>G352/E352*100</f>
        <v>12.431996068934049</v>
      </c>
      <c r="I352" s="128">
        <f t="shared" si="9"/>
        <v>7.7846153846153854</v>
      </c>
    </row>
    <row r="353" spans="1:12" ht="25.5" x14ac:dyDescent="0.25">
      <c r="A353" s="139"/>
      <c r="B353" s="139" t="s">
        <v>308</v>
      </c>
      <c r="C353" s="139" t="s">
        <v>309</v>
      </c>
      <c r="D353" s="140"/>
      <c r="E353" s="142">
        <v>1709.46</v>
      </c>
      <c r="F353" s="142">
        <f>F354+F355+F356+F357</f>
        <v>2730</v>
      </c>
      <c r="G353" s="146">
        <f>G354+G355+G356+G357</f>
        <v>212.52</v>
      </c>
      <c r="H353" s="143">
        <f>G353/E353*100</f>
        <v>12.431996068934049</v>
      </c>
      <c r="I353" s="128">
        <f t="shared" si="9"/>
        <v>7.7846153846153854</v>
      </c>
    </row>
    <row r="354" spans="1:12" x14ac:dyDescent="0.25">
      <c r="A354" s="144"/>
      <c r="B354" s="144" t="s">
        <v>310</v>
      </c>
      <c r="C354" s="144" t="s">
        <v>311</v>
      </c>
      <c r="D354" s="145" t="s">
        <v>384</v>
      </c>
      <c r="E354" s="146">
        <v>627.66</v>
      </c>
      <c r="F354" s="170">
        <v>630</v>
      </c>
      <c r="G354" s="146">
        <v>105.05</v>
      </c>
      <c r="H354" s="143">
        <f>G354/E354*100</f>
        <v>16.736768314055382</v>
      </c>
      <c r="I354" s="128">
        <f t="shared" si="9"/>
        <v>16.674603174603174</v>
      </c>
    </row>
    <row r="355" spans="1:12" x14ac:dyDescent="0.25">
      <c r="A355" s="144"/>
      <c r="B355" s="144" t="s">
        <v>310</v>
      </c>
      <c r="C355" s="144" t="s">
        <v>311</v>
      </c>
      <c r="D355" s="145" t="s">
        <v>392</v>
      </c>
      <c r="E355" s="146">
        <v>1081.8</v>
      </c>
      <c r="F355" s="170">
        <v>400</v>
      </c>
      <c r="G355" s="146">
        <v>76.81</v>
      </c>
      <c r="H355" s="143">
        <f>G355/E355*100</f>
        <v>7.1002033647624332</v>
      </c>
      <c r="I355" s="128">
        <f t="shared" si="9"/>
        <v>19.202500000000001</v>
      </c>
    </row>
    <row r="356" spans="1:12" x14ac:dyDescent="0.25">
      <c r="A356" s="144"/>
      <c r="B356" s="144" t="s">
        <v>310</v>
      </c>
      <c r="C356" s="144" t="s">
        <v>311</v>
      </c>
      <c r="D356" s="145" t="s">
        <v>393</v>
      </c>
      <c r="E356" s="146">
        <v>0</v>
      </c>
      <c r="F356" s="170">
        <v>1200</v>
      </c>
      <c r="G356" s="146">
        <v>30.66</v>
      </c>
      <c r="H356" s="143" t="e">
        <f>G356/E356*100</f>
        <v>#DIV/0!</v>
      </c>
      <c r="I356" s="128">
        <f t="shared" si="9"/>
        <v>2.5550000000000002</v>
      </c>
    </row>
    <row r="357" spans="1:12" x14ac:dyDescent="0.25">
      <c r="A357" s="144"/>
      <c r="B357" s="144">
        <v>4241</v>
      </c>
      <c r="C357" s="144" t="s">
        <v>311</v>
      </c>
      <c r="D357" s="145" t="s">
        <v>383</v>
      </c>
      <c r="E357" s="146">
        <v>0</v>
      </c>
      <c r="F357" s="170">
        <v>500</v>
      </c>
      <c r="G357" s="146">
        <v>0</v>
      </c>
      <c r="H357" s="143" t="e">
        <f>G357/E357*100</f>
        <v>#DIV/0!</v>
      </c>
      <c r="I357" s="128">
        <f t="shared" si="9"/>
        <v>0</v>
      </c>
    </row>
    <row r="358" spans="1:12" ht="24.75" customHeight="1" x14ac:dyDescent="0.25">
      <c r="A358" s="134" t="s">
        <v>359</v>
      </c>
      <c r="B358" s="134" t="s">
        <v>188</v>
      </c>
      <c r="C358" s="134" t="s">
        <v>360</v>
      </c>
      <c r="D358" s="135"/>
      <c r="E358" s="137">
        <v>0</v>
      </c>
      <c r="F358" s="177">
        <v>0</v>
      </c>
      <c r="G358" s="137">
        <v>0</v>
      </c>
      <c r="H358" s="138">
        <v>0</v>
      </c>
      <c r="I358" s="128" t="e">
        <f t="shared" si="9"/>
        <v>#DIV/0!</v>
      </c>
    </row>
    <row r="359" spans="1:12" ht="25.5" x14ac:dyDescent="0.25">
      <c r="A359" s="139"/>
      <c r="B359" s="139">
        <v>4</v>
      </c>
      <c r="C359" s="139" t="s">
        <v>306</v>
      </c>
      <c r="D359" s="140"/>
      <c r="E359" s="142">
        <v>0</v>
      </c>
      <c r="F359" s="172">
        <v>0</v>
      </c>
      <c r="G359" s="142">
        <v>0</v>
      </c>
      <c r="H359" s="143">
        <v>0</v>
      </c>
      <c r="I359" s="128" t="e">
        <f t="shared" si="9"/>
        <v>#DIV/0!</v>
      </c>
    </row>
    <row r="360" spans="1:12" ht="38.25" x14ac:dyDescent="0.25">
      <c r="A360" s="139"/>
      <c r="B360" s="139">
        <v>42</v>
      </c>
      <c r="C360" s="139" t="s">
        <v>307</v>
      </c>
      <c r="D360" s="140"/>
      <c r="E360" s="142">
        <v>0</v>
      </c>
      <c r="F360" s="172">
        <v>0</v>
      </c>
      <c r="G360" s="142">
        <v>0</v>
      </c>
      <c r="H360" s="143">
        <v>0</v>
      </c>
      <c r="I360" s="128" t="e">
        <f t="shared" si="9"/>
        <v>#DIV/0!</v>
      </c>
    </row>
    <row r="361" spans="1:12" x14ac:dyDescent="0.25">
      <c r="A361" s="139"/>
      <c r="B361" s="139">
        <v>422</v>
      </c>
      <c r="C361" s="139" t="s">
        <v>353</v>
      </c>
      <c r="D361" s="140"/>
      <c r="E361" s="142">
        <v>0</v>
      </c>
      <c r="F361" s="172">
        <v>0</v>
      </c>
      <c r="G361" s="142">
        <v>0</v>
      </c>
      <c r="H361" s="143">
        <v>0</v>
      </c>
      <c r="I361" s="128" t="e">
        <f t="shared" si="9"/>
        <v>#DIV/0!</v>
      </c>
    </row>
    <row r="362" spans="1:12" ht="25.5" x14ac:dyDescent="0.25">
      <c r="A362" s="144"/>
      <c r="B362" s="144">
        <v>4227</v>
      </c>
      <c r="C362" s="144" t="s">
        <v>356</v>
      </c>
      <c r="D362" s="145" t="s">
        <v>401</v>
      </c>
      <c r="E362" s="146">
        <v>0</v>
      </c>
      <c r="F362" s="151">
        <v>0</v>
      </c>
      <c r="G362" s="146">
        <v>0</v>
      </c>
      <c r="H362" s="128">
        <v>0</v>
      </c>
      <c r="I362" s="128" t="e">
        <f t="shared" si="9"/>
        <v>#DIV/0!</v>
      </c>
    </row>
    <row r="363" spans="1:12" x14ac:dyDescent="0.25">
      <c r="A363" s="130">
        <v>9220</v>
      </c>
      <c r="B363" s="130" t="s">
        <v>185</v>
      </c>
      <c r="C363" s="130" t="s">
        <v>362</v>
      </c>
      <c r="D363" s="166"/>
      <c r="E363" s="131">
        <v>78119.83</v>
      </c>
      <c r="F363" s="183">
        <f t="shared" ref="F363" si="12">F364</f>
        <v>205000</v>
      </c>
      <c r="G363" s="131">
        <f>G364</f>
        <v>81700.63</v>
      </c>
      <c r="H363" s="133">
        <f>E363/G363*100</f>
        <v>95.617169659524038</v>
      </c>
      <c r="I363" s="128">
        <f t="shared" si="9"/>
        <v>39.853965853658543</v>
      </c>
    </row>
    <row r="364" spans="1:12" x14ac:dyDescent="0.25">
      <c r="A364" s="134" t="s">
        <v>363</v>
      </c>
      <c r="B364" s="134" t="s">
        <v>188</v>
      </c>
      <c r="C364" s="134" t="s">
        <v>364</v>
      </c>
      <c r="D364" s="135"/>
      <c r="E364" s="136">
        <v>78119.83</v>
      </c>
      <c r="F364" s="178">
        <f>F365</f>
        <v>205000</v>
      </c>
      <c r="G364" s="136">
        <f>G365</f>
        <v>81700.63</v>
      </c>
      <c r="H364" s="138">
        <f>E364/G364*100</f>
        <v>95.617169659524038</v>
      </c>
      <c r="I364" s="128">
        <f t="shared" si="9"/>
        <v>39.853965853658543</v>
      </c>
      <c r="L364" s="168"/>
    </row>
    <row r="365" spans="1:12" x14ac:dyDescent="0.25">
      <c r="A365" s="139"/>
      <c r="B365" s="139">
        <v>3</v>
      </c>
      <c r="C365" s="139" t="s">
        <v>190</v>
      </c>
      <c r="D365" s="140"/>
      <c r="E365" s="141">
        <v>78119.83</v>
      </c>
      <c r="F365" s="158">
        <f>F366+F379</f>
        <v>205000</v>
      </c>
      <c r="G365" s="141">
        <f>G366+G379</f>
        <v>81700.63</v>
      </c>
      <c r="H365" s="143">
        <f>E365/G365*100</f>
        <v>95.617169659524038</v>
      </c>
      <c r="I365" s="128">
        <f t="shared" si="9"/>
        <v>39.853965853658543</v>
      </c>
    </row>
    <row r="366" spans="1:12" x14ac:dyDescent="0.25">
      <c r="A366" s="139"/>
      <c r="B366" s="139">
        <v>31</v>
      </c>
      <c r="C366" s="139" t="s">
        <v>243</v>
      </c>
      <c r="D366" s="140"/>
      <c r="E366" s="141">
        <v>75431.86</v>
      </c>
      <c r="F366" s="158">
        <f>F367+F371+F375</f>
        <v>192689</v>
      </c>
      <c r="G366" s="141">
        <f>G367+G371+G375</f>
        <v>78118.600000000006</v>
      </c>
      <c r="H366" s="143">
        <f>E366/G366*100</f>
        <v>96.560691051810949</v>
      </c>
      <c r="I366" s="128">
        <f t="shared" si="9"/>
        <v>40.541286736658556</v>
      </c>
    </row>
    <row r="367" spans="1:12" x14ac:dyDescent="0.25">
      <c r="A367" s="139"/>
      <c r="B367" s="139">
        <v>311</v>
      </c>
      <c r="C367" s="139" t="s">
        <v>244</v>
      </c>
      <c r="D367" s="140"/>
      <c r="E367" s="141">
        <v>61238.48</v>
      </c>
      <c r="F367" s="158">
        <f>F368+F369+F370</f>
        <v>147905.82</v>
      </c>
      <c r="G367" s="141">
        <f>G368+G369+G370</f>
        <v>63621.14</v>
      </c>
      <c r="H367" s="143">
        <f>E367/G367*100</f>
        <v>96.254924070835585</v>
      </c>
      <c r="I367" s="128">
        <f t="shared" si="9"/>
        <v>43.014629174159609</v>
      </c>
    </row>
    <row r="368" spans="1:12" x14ac:dyDescent="0.25">
      <c r="A368" s="144"/>
      <c r="B368" s="144">
        <v>3111</v>
      </c>
      <c r="C368" s="144" t="s">
        <v>267</v>
      </c>
      <c r="D368" s="145" t="s">
        <v>384</v>
      </c>
      <c r="E368" s="126">
        <v>40032.199999999997</v>
      </c>
      <c r="F368" s="170">
        <v>59000</v>
      </c>
      <c r="G368" s="126">
        <v>0</v>
      </c>
      <c r="H368" s="128" t="e">
        <f>E368/G368*100</f>
        <v>#DIV/0!</v>
      </c>
      <c r="I368" s="128">
        <f t="shared" si="9"/>
        <v>0</v>
      </c>
    </row>
    <row r="369" spans="1:9" x14ac:dyDescent="0.25">
      <c r="A369" s="144"/>
      <c r="B369" s="144">
        <v>3111</v>
      </c>
      <c r="C369" s="144" t="s">
        <v>267</v>
      </c>
      <c r="D369" s="145" t="s">
        <v>385</v>
      </c>
      <c r="E369" s="126">
        <v>21286.28</v>
      </c>
      <c r="F369" s="170">
        <v>42211.41</v>
      </c>
      <c r="G369" s="126">
        <v>42211.41</v>
      </c>
      <c r="H369" s="128">
        <f>E369/G369*100</f>
        <v>50.427787178869401</v>
      </c>
      <c r="I369" s="128">
        <f t="shared" si="9"/>
        <v>100</v>
      </c>
    </row>
    <row r="370" spans="1:9" x14ac:dyDescent="0.25">
      <c r="A370" s="144"/>
      <c r="B370" s="144">
        <v>3111</v>
      </c>
      <c r="C370" s="144" t="s">
        <v>267</v>
      </c>
      <c r="D370" s="145" t="s">
        <v>386</v>
      </c>
      <c r="E370" s="126">
        <v>21286.28</v>
      </c>
      <c r="F370" s="170">
        <v>46694.41</v>
      </c>
      <c r="G370" s="126">
        <v>21409.73</v>
      </c>
      <c r="H370" s="128">
        <f>E370/G370*100</f>
        <v>99.42339300869277</v>
      </c>
      <c r="I370" s="128">
        <f t="shared" si="9"/>
        <v>45.850734595425877</v>
      </c>
    </row>
    <row r="371" spans="1:9" ht="25.5" x14ac:dyDescent="0.25">
      <c r="A371" s="139"/>
      <c r="B371" s="139">
        <v>312</v>
      </c>
      <c r="C371" s="139" t="s">
        <v>246</v>
      </c>
      <c r="D371" s="140"/>
      <c r="E371" s="141">
        <v>4000</v>
      </c>
      <c r="F371" s="158">
        <f>F372+F373+F374</f>
        <v>17892.57</v>
      </c>
      <c r="G371" s="141">
        <f>G372+G373</f>
        <v>4000</v>
      </c>
      <c r="H371" s="143">
        <f>E371/G371*100</f>
        <v>100</v>
      </c>
      <c r="I371" s="128">
        <f t="shared" si="9"/>
        <v>22.355648182457859</v>
      </c>
    </row>
    <row r="372" spans="1:9" x14ac:dyDescent="0.25">
      <c r="A372" s="144"/>
      <c r="B372" s="144">
        <v>3121</v>
      </c>
      <c r="C372" s="144" t="s">
        <v>361</v>
      </c>
      <c r="D372" s="145" t="s">
        <v>384</v>
      </c>
      <c r="E372" s="126">
        <v>4000</v>
      </c>
      <c r="F372" s="170">
        <v>2737</v>
      </c>
      <c r="G372" s="126">
        <v>0</v>
      </c>
      <c r="H372" s="128" t="e">
        <f>E372/G372*100</f>
        <v>#DIV/0!</v>
      </c>
      <c r="I372" s="128">
        <f t="shared" si="9"/>
        <v>0</v>
      </c>
    </row>
    <row r="373" spans="1:9" x14ac:dyDescent="0.25">
      <c r="A373" s="144"/>
      <c r="B373" s="144">
        <v>3121</v>
      </c>
      <c r="C373" s="144" t="s">
        <v>361</v>
      </c>
      <c r="D373" s="145" t="s">
        <v>385</v>
      </c>
      <c r="E373" s="126">
        <v>0</v>
      </c>
      <c r="F373" s="170">
        <v>8822.17</v>
      </c>
      <c r="G373" s="126">
        <v>4000</v>
      </c>
      <c r="H373" s="128">
        <f>E373/G373*100</f>
        <v>0</v>
      </c>
      <c r="I373" s="128">
        <f t="shared" si="9"/>
        <v>45.340318765111078</v>
      </c>
    </row>
    <row r="374" spans="1:9" x14ac:dyDescent="0.25">
      <c r="A374" s="144"/>
      <c r="B374" s="144">
        <v>3121</v>
      </c>
      <c r="C374" s="144" t="s">
        <v>361</v>
      </c>
      <c r="D374" s="145" t="s">
        <v>386</v>
      </c>
      <c r="E374" s="126">
        <v>0</v>
      </c>
      <c r="F374" s="170">
        <v>6333.4</v>
      </c>
      <c r="G374" s="126">
        <v>0</v>
      </c>
      <c r="H374" s="128" t="e">
        <f>E374/G374*100</f>
        <v>#DIV/0!</v>
      </c>
      <c r="I374" s="128">
        <f t="shared" si="9"/>
        <v>0</v>
      </c>
    </row>
    <row r="375" spans="1:9" x14ac:dyDescent="0.25">
      <c r="A375" s="139"/>
      <c r="B375" s="139">
        <v>313</v>
      </c>
      <c r="C375" s="139" t="s">
        <v>248</v>
      </c>
      <c r="D375" s="140"/>
      <c r="E375" s="141">
        <v>10103.379999999999</v>
      </c>
      <c r="F375" s="158">
        <f>F377+F378+F376</f>
        <v>26890.61</v>
      </c>
      <c r="G375" s="141">
        <f>G377+G378</f>
        <v>10497.460000000001</v>
      </c>
      <c r="H375" s="143">
        <f>E375/G375*100</f>
        <v>96.245949020048641</v>
      </c>
      <c r="I375" s="128">
        <f t="shared" si="9"/>
        <v>39.037641764169727</v>
      </c>
    </row>
    <row r="376" spans="1:9" ht="25.5" x14ac:dyDescent="0.25">
      <c r="A376" s="144"/>
      <c r="B376" s="144">
        <v>3132</v>
      </c>
      <c r="C376" s="144" t="s">
        <v>249</v>
      </c>
      <c r="D376" s="145" t="s">
        <v>384</v>
      </c>
      <c r="E376" s="126">
        <v>6589.5</v>
      </c>
      <c r="F376" s="170">
        <v>9952</v>
      </c>
      <c r="G376" s="126">
        <v>0</v>
      </c>
      <c r="H376" s="128" t="e">
        <f>E376/G376*100</f>
        <v>#DIV/0!</v>
      </c>
      <c r="I376" s="128">
        <f t="shared" si="9"/>
        <v>0</v>
      </c>
    </row>
    <row r="377" spans="1:9" ht="25.5" x14ac:dyDescent="0.25">
      <c r="A377" s="144"/>
      <c r="B377" s="144">
        <v>3132</v>
      </c>
      <c r="C377" s="144" t="s">
        <v>249</v>
      </c>
      <c r="D377" s="145" t="s">
        <v>385</v>
      </c>
      <c r="E377" s="126">
        <v>6589.5</v>
      </c>
      <c r="F377" s="170">
        <v>6965.06</v>
      </c>
      <c r="G377" s="126">
        <v>6965.06</v>
      </c>
      <c r="H377" s="128">
        <f>E377/G377*100</f>
        <v>94.607943075867254</v>
      </c>
      <c r="I377" s="128">
        <f t="shared" si="9"/>
        <v>100</v>
      </c>
    </row>
    <row r="378" spans="1:9" ht="25.5" x14ac:dyDescent="0.25">
      <c r="A378" s="144"/>
      <c r="B378" s="144">
        <v>3132</v>
      </c>
      <c r="C378" s="144" t="s">
        <v>249</v>
      </c>
      <c r="D378" s="145" t="s">
        <v>386</v>
      </c>
      <c r="E378" s="126">
        <v>3513.88</v>
      </c>
      <c r="F378" s="170">
        <v>9973.5499999999993</v>
      </c>
      <c r="G378" s="126">
        <v>3532.4</v>
      </c>
      <c r="H378" s="128">
        <f>E378/G378*100</f>
        <v>99.475710565054925</v>
      </c>
      <c r="I378" s="128">
        <f t="shared" si="9"/>
        <v>35.417679762973073</v>
      </c>
    </row>
    <row r="379" spans="1:9" x14ac:dyDescent="0.25">
      <c r="A379" s="139"/>
      <c r="B379" s="139">
        <v>32</v>
      </c>
      <c r="C379" s="139" t="s">
        <v>191</v>
      </c>
      <c r="D379" s="140"/>
      <c r="E379" s="141">
        <f>E380+E385</f>
        <v>1359.34</v>
      </c>
      <c r="F379" s="158">
        <f>F380+F385</f>
        <v>12311</v>
      </c>
      <c r="G379" s="141">
        <f>G380+G385</f>
        <v>3582.03</v>
      </c>
      <c r="H379" s="143">
        <f>E379/G379*100</f>
        <v>37.948872566673082</v>
      </c>
      <c r="I379" s="128">
        <f t="shared" si="9"/>
        <v>29.09617415319633</v>
      </c>
    </row>
    <row r="380" spans="1:9" ht="25.5" x14ac:dyDescent="0.25">
      <c r="A380" s="139"/>
      <c r="B380" s="139">
        <v>321</v>
      </c>
      <c r="C380" s="139" t="s">
        <v>193</v>
      </c>
      <c r="D380" s="140"/>
      <c r="E380" s="141">
        <f>E381+E382+E383</f>
        <v>1359.34</v>
      </c>
      <c r="F380" s="158">
        <f>F381+F382+F383+F384</f>
        <v>9611</v>
      </c>
      <c r="G380" s="141">
        <f>G381+G382+G383+G384</f>
        <v>2802.03</v>
      </c>
      <c r="H380" s="143">
        <f>E380/G380*100</f>
        <v>48.512685445908858</v>
      </c>
      <c r="I380" s="128">
        <f t="shared" si="9"/>
        <v>29.154406409322654</v>
      </c>
    </row>
    <row r="381" spans="1:9" x14ac:dyDescent="0.25">
      <c r="A381" s="144"/>
      <c r="B381" s="144" t="s">
        <v>103</v>
      </c>
      <c r="C381" s="144" t="s">
        <v>194</v>
      </c>
      <c r="D381" s="145" t="s">
        <v>384</v>
      </c>
      <c r="E381" s="126">
        <v>35.479999999999997</v>
      </c>
      <c r="F381" s="170">
        <v>1500</v>
      </c>
      <c r="G381" s="126">
        <v>180</v>
      </c>
      <c r="H381" s="128">
        <v>0</v>
      </c>
      <c r="I381" s="128">
        <f t="shared" si="9"/>
        <v>12</v>
      </c>
    </row>
    <row r="382" spans="1:9" ht="25.5" x14ac:dyDescent="0.25">
      <c r="A382" s="144"/>
      <c r="B382" s="144">
        <v>3212</v>
      </c>
      <c r="C382" s="144" t="s">
        <v>251</v>
      </c>
      <c r="D382" s="145" t="s">
        <v>384</v>
      </c>
      <c r="E382" s="126">
        <v>913.78</v>
      </c>
      <c r="F382" s="170">
        <v>4111</v>
      </c>
      <c r="G382" s="126">
        <v>0</v>
      </c>
      <c r="H382" s="128" t="e">
        <f>E382/G382*100</f>
        <v>#DIV/0!</v>
      </c>
      <c r="I382" s="128">
        <f t="shared" si="9"/>
        <v>0</v>
      </c>
    </row>
    <row r="383" spans="1:9" ht="25.5" x14ac:dyDescent="0.25">
      <c r="A383" s="144"/>
      <c r="B383" s="144">
        <v>3212</v>
      </c>
      <c r="C383" s="144" t="s">
        <v>251</v>
      </c>
      <c r="D383" s="167" t="s">
        <v>387</v>
      </c>
      <c r="E383" s="126">
        <v>410.08</v>
      </c>
      <c r="F383" s="170">
        <v>0</v>
      </c>
      <c r="G383" s="126">
        <v>0</v>
      </c>
      <c r="H383" s="128" t="e">
        <f>E383/G383*100</f>
        <v>#DIV/0!</v>
      </c>
      <c r="I383" s="128" t="e">
        <f t="shared" si="9"/>
        <v>#DIV/0!</v>
      </c>
    </row>
    <row r="384" spans="1:9" ht="25.5" x14ac:dyDescent="0.25">
      <c r="A384" s="144"/>
      <c r="B384" s="144">
        <v>3212</v>
      </c>
      <c r="C384" s="144" t="s">
        <v>251</v>
      </c>
      <c r="D384" s="167" t="s">
        <v>388</v>
      </c>
      <c r="E384" s="126">
        <v>0</v>
      </c>
      <c r="F384" s="170">
        <v>4000</v>
      </c>
      <c r="G384" s="126">
        <v>2622.03</v>
      </c>
      <c r="H384" s="128">
        <f>E384/G384*100</f>
        <v>0</v>
      </c>
      <c r="I384" s="128">
        <f t="shared" si="9"/>
        <v>65.550750000000008</v>
      </c>
    </row>
    <row r="385" spans="1:9" ht="25.5" x14ac:dyDescent="0.25">
      <c r="A385" s="139"/>
      <c r="B385" s="139" t="s">
        <v>221</v>
      </c>
      <c r="C385" s="139" t="s">
        <v>222</v>
      </c>
      <c r="D385" s="140"/>
      <c r="E385" s="141">
        <v>0</v>
      </c>
      <c r="F385" s="158">
        <v>2700</v>
      </c>
      <c r="G385" s="141">
        <v>780</v>
      </c>
      <c r="H385" s="143">
        <v>0</v>
      </c>
      <c r="I385" s="128">
        <f t="shared" si="9"/>
        <v>28.888888888888886</v>
      </c>
    </row>
    <row r="386" spans="1:9" ht="25.5" x14ac:dyDescent="0.25">
      <c r="A386" s="144"/>
      <c r="B386" s="144" t="s">
        <v>142</v>
      </c>
      <c r="C386" s="144" t="s">
        <v>225</v>
      </c>
      <c r="D386" s="145" t="s">
        <v>384</v>
      </c>
      <c r="E386" s="126">
        <v>0</v>
      </c>
      <c r="F386" s="184">
        <v>1500</v>
      </c>
      <c r="G386" s="126">
        <v>0</v>
      </c>
      <c r="H386" s="128">
        <v>0</v>
      </c>
      <c r="I386" s="128">
        <f t="shared" si="9"/>
        <v>0</v>
      </c>
    </row>
    <row r="387" spans="1:9" ht="25.5" x14ac:dyDescent="0.25">
      <c r="A387" s="144"/>
      <c r="B387" s="144" t="s">
        <v>214</v>
      </c>
      <c r="C387" s="144" t="s">
        <v>215</v>
      </c>
      <c r="D387" s="145" t="s">
        <v>384</v>
      </c>
      <c r="E387" s="148">
        <v>0</v>
      </c>
      <c r="F387" s="170">
        <v>1200</v>
      </c>
      <c r="G387" s="148">
        <v>780</v>
      </c>
      <c r="H387" s="128"/>
      <c r="I387" s="128">
        <f t="shared" si="9"/>
        <v>65</v>
      </c>
    </row>
    <row r="388" spans="1:9" ht="22.5" customHeight="1" x14ac:dyDescent="0.25">
      <c r="A388" s="291" t="s">
        <v>440</v>
      </c>
      <c r="B388" s="292"/>
      <c r="C388" s="293"/>
      <c r="D388" s="297" t="s">
        <v>365</v>
      </c>
      <c r="E388" s="298"/>
      <c r="F388" s="298"/>
      <c r="G388" s="298"/>
      <c r="H388" s="298"/>
      <c r="I388" s="299"/>
    </row>
    <row r="389" spans="1:9" ht="25.5" customHeight="1" x14ac:dyDescent="0.25">
      <c r="A389" s="294"/>
      <c r="B389" s="295"/>
      <c r="C389" s="296"/>
      <c r="D389" s="300"/>
      <c r="E389" s="301"/>
      <c r="F389" s="301"/>
      <c r="G389" s="301"/>
      <c r="H389" s="301"/>
      <c r="I389" s="302"/>
    </row>
  </sheetData>
  <mergeCells count="12">
    <mergeCell ref="A6:B6"/>
    <mergeCell ref="A1:C1"/>
    <mergeCell ref="A2:C2"/>
    <mergeCell ref="A3:C3"/>
    <mergeCell ref="A4:C4"/>
    <mergeCell ref="A5:C5"/>
    <mergeCell ref="A9:I9"/>
    <mergeCell ref="A10:C10"/>
    <mergeCell ref="A11:C11"/>
    <mergeCell ref="A12:D12"/>
    <mergeCell ref="A388:C389"/>
    <mergeCell ref="D388:I389"/>
  </mergeCells>
  <pageMargins left="0.7" right="0.7" top="0.75" bottom="0.75" header="0.3" footer="0.3"/>
  <pageSetup paperSize="9" scale="58" fitToHeight="0" orientation="portrait" r:id="rId1"/>
  <ignoredErrors>
    <ignoredError sqref="G14:G16 G31 G36:G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SAŽETAK</vt:lpstr>
      <vt:lpstr>OPĆI DIO - PRIHODI</vt:lpstr>
      <vt:lpstr>OPĆI DIO - RASHODI</vt:lpstr>
      <vt:lpstr>Prihodi i rashodi po izvorima f</vt:lpstr>
      <vt:lpstr>POSEBNI DIO</vt:lpstr>
      <vt:lpstr>'OPĆI DIO - PRIHODI'!Podrucje_ispisa</vt:lpstr>
      <vt:lpstr>'OPĆI DIO - RASHODI'!Podrucje_ispisa</vt:lpstr>
      <vt:lpstr>'POSEBNI DIO'!Podrucje_ispisa</vt:lpstr>
      <vt:lpstr>SAŽETAK!Podrucje_ispisa</vt:lpstr>
    </vt:vector>
  </TitlesOfParts>
  <Company>OŠ dr. Mate Demarina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Radolović Selmanović</dc:creator>
  <cp:lastModifiedBy>Manuela Radolović Selmanović</cp:lastModifiedBy>
  <cp:lastPrinted>2026-07-22T06:59:21Z</cp:lastPrinted>
  <dcterms:created xsi:type="dcterms:W3CDTF">2025-07-24T06:16:10Z</dcterms:created>
  <dcterms:modified xsi:type="dcterms:W3CDTF">2026-07-23T07:21:24Z</dcterms:modified>
</cp:coreProperties>
</file>